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840" tabRatio="670" activeTab="0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'CONBS'!$A$1:$E$57</definedName>
    <definedName name="_xlnm.Print_Area" localSheetId="2">'CONEQ'!$A$1:$H$49</definedName>
    <definedName name="_xlnm.Print_Area" localSheetId="1">'CONPL'!$A$1:$F$46</definedName>
    <definedName name="Z_25F6A28F_7E19_4326_B0D4_B327C8255BE4_.wvu.PrintArea" localSheetId="0" hidden="1">'CONBS'!$A$1:$E$57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<sst xmlns="http://schemas.openxmlformats.org/spreadsheetml/2006/main" count="274" uniqueCount="178">
  <si>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</si>
  <si>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</si>
  <si>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</si>
  <si>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</si>
  <si>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</si>
  <si>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</si>
  <si>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</si>
  <si>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</si>
  <si>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</si>
  <si>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</si>
  <si>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</si>
  <si>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</si>
  <si>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</si>
  <si>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</si>
  <si>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</si>
  <si>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</si>
  <si>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</si>
  <si>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</si>
  <si>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</si>
  <si>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</si>
  <si>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</si>
  <si>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</si>
  <si>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</si>
  <si>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</si>
  <si>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</si>
  <si>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</si>
  <si>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</si>
  <si>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</si>
  <si>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</si>
  <si>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</si>
  <si>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</si>
  <si>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</si>
  <si>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</si>
  <si>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</si>
  <si>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</si>
  <si>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</si>
  <si>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</si>
  <si>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</si>
  <si>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</si>
  <si>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</si>
  <si>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</si>
  <si>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</si>
  <si>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</si>
  <si>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</si>
  <si>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</si>
  <si>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</si>
  <si>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</si>
  <si>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</si>
  <si>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</si>
  <si>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</si>
  <si>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</si>
  <si>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</si>
  <si>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</si>
  <si>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</si>
  <si>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</si>
  <si>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</si>
  <si>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</si>
  <si>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</si>
  <si>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</si>
  <si>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</si>
  <si>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</si>
  <si>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</si>
  <si>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</si>
  <si>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</si>
  <si>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</si>
  <si>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</si>
  <si>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</si>
  <si>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</si>
  <si>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</si>
  <si>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</si>
  <si>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</si>
  <si>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</si>
  <si>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</si>
  <si>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</si>
  <si>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</si>
  <si>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</si>
  <si>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</si>
  <si>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</si>
  <si>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</si>
  <si>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</si>
  <si>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</si>
  <si>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</si>
  <si>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</si>
  <si>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</si>
  <si>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</si>
  <si>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</si>
  <si>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</si>
  <si>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</si>
  <si>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</si>
  <si>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</si>
  <si>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</si>
  <si>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</si>
  <si>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</si>
  <si>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</si>
  <si>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</si>
  <si>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</si>
  <si>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</si>
  <si>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</si>
  <si>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</si>
  <si>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</si>
  <si>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</si>
  <si>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</si>
  <si>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</si>
  <si>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</si>
  <si>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</si>
  <si>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</si>
  <si>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</si>
  <si>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</si>
  <si>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</si>
  <si>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</si>
  <si>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</si>
  <si>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</si>
  <si>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</si>
  <si>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</si>
  <si>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</si>
  <si>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Part A2: Summary of Key Financial Information</t>
  </si>
  <si>
    <t>Quarter</t>
  </si>
  <si>
    <t>Current Year</t>
  </si>
  <si>
    <t>Preceding Year</t>
  </si>
  <si>
    <t>Preceding year</t>
  </si>
  <si>
    <t>Corresponding Quarter</t>
  </si>
  <si>
    <t>To Date</t>
  </si>
  <si>
    <t>Corresponding period</t>
  </si>
  <si>
    <t>RM '000</t>
  </si>
  <si>
    <t>AS AT END OF CURRENT QUARTER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</si>
  <si>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</si>
  <si>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</si>
  <si>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</si>
  <si>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</si>
  <si>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</si>
  <si>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</si>
  <si>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</si>
  <si>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</si>
  <si>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</si>
  <si>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</si>
  <si>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Cumulative Quarter</t>
  </si>
  <si>
    <t>Individual Quarter</t>
  </si>
  <si>
    <t>Cash generated from operations</t>
  </si>
  <si>
    <t>Net cash (used in)/generated from operating activities</t>
  </si>
  <si>
    <t>Loss before tax</t>
  </si>
  <si>
    <t>Net loss for the period</t>
  </si>
  <si>
    <t>Net loss before tax</t>
  </si>
  <si>
    <t>-</t>
  </si>
  <si>
    <t>Gross (loss)/profit</t>
  </si>
  <si>
    <t>Loss for the period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</si>
  <si>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</si>
  <si>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</si>
  <si>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</si>
  <si>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</si>
  <si>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 xml:space="preserve">Loss attributable to ordinary </t>
  </si>
  <si>
    <t>Basic loss per share (sen)</t>
  </si>
  <si>
    <t>Losses per share attributable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</si>
  <si>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</si>
  <si>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</si>
  <si>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</si>
  <si>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</si>
  <si>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</si>
  <si>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</si>
  <si>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</si>
  <si>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financial statements for the year ended 31 December 2006 and the accompanying explanatory notes</t>
  </si>
  <si>
    <t>year ended 31 December 2006 and the accompanying explanatory notes attached to the interim financial statements.</t>
  </si>
  <si>
    <t>statements for the year ended 31 December 2006 and the accompanying explanatory notes attached to the</t>
  </si>
  <si>
    <t>Net change in current assets</t>
  </si>
  <si>
    <t>(Loss) / Profit for the period</t>
  </si>
  <si>
    <t>(Loss) / Profit before taxation</t>
  </si>
  <si>
    <t>As at 30 September 2007</t>
  </si>
  <si>
    <t>For the period ended 30 September 2007</t>
  </si>
  <si>
    <t>Summary of key financial Information for the quarter ended 30 September 2007</t>
  </si>
  <si>
    <t>30 September 2007</t>
  </si>
  <si>
    <t>30 September 2006</t>
  </si>
  <si>
    <t>9 months</t>
  </si>
  <si>
    <t>30 September</t>
  </si>
  <si>
    <t xml:space="preserve">9 months </t>
  </si>
  <si>
    <t>ended 30 September 2007</t>
  </si>
  <si>
    <t>ended 30 September 2006</t>
  </si>
  <si>
    <t>9 months ended</t>
  </si>
  <si>
    <t>30/09/2007</t>
  </si>
  <si>
    <t>30/09/2006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</si>
</sst>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]#,##0;[&lt;0]\(#,##0\);\-#"/>
    <numFmt numFmtId="165" formatCode="_(* #,##0_);_(* \(#,##0\);_(* &quot;-&quot;??_);_(@_)"/>
    <numFmt numFmtId="166" formatCode="_-* #,##0.00\ _D_M_-;\-* #,##0.00\ _D_M_-;_-* &quot;-&quot;??\ _D_M_-;_-@_-"/>
    <numFmt numFmtId="167" formatCode="_-* #,##0\ _D_M_-;\-* #,##0\ _D_M_-;_-* &quot;-&quot;??\ _D_M_-;_-@_-"/>
    <numFmt numFmtId="168" formatCode="_(* #,##0.00_);_(* \(#,##0.00\);_(* &quot;-&quot;_);_(@_)"/>
    <numFmt numFmtId="169" formatCode="[&gt;0]#,##0.00;[&lt;0]\(#,##0.00\);\-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[&gt;0]#,##0.0;[&lt;0]\(#,##0.0\);\-#.0"/>
    <numFmt numFmtId="176" formatCode="[&gt;0]#,##0.00;[&lt;0]\(#,##0.00\);\-#.00"/>
    <numFmt numFmtId="177" formatCode="_(* #,##0.0_);_(* \(#,##0.0\);_(* &quot;-&quot;?_);_(@_)"/>
    <numFmt numFmtId="178" formatCode="0.00000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Font="1" applyAlignment="1">
      <alignment/>
    </xf>
    <xf numFmtId="1" fontId="6" fillId="0" borderId="0" xfId="0" applyFont="1" applyAlignment="1">
      <alignment horizontal="center"/>
    </xf>
    <xf numFmtId="169" fontId="6" fillId="0" borderId="0" xfId="0" applyFont="1" applyAlignment="1">
      <alignment/>
    </xf>
    <xf numFmtId="167" fontId="7" fillId="0" borderId="0" xfId="15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9" fillId="0" borderId="0" xfId="15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2" xfId="15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2" xfId="15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3" xfId="15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164" fontId="9" fillId="0" borderId="0" xfId="0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Font="1" applyAlignment="1">
      <alignment/>
    </xf>
    <xf numFmtId="164" fontId="2" fillId="0" borderId="0" xfId="0" applyAlignment="1">
      <alignment horizontal="center"/>
    </xf>
    <xf numFmtId="2" fontId="2" fillId="0" borderId="0" xfId="0" applyAlignment="1">
      <alignment horizontal="center"/>
    </xf>
    <xf numFmtId="164" fontId="1" fillId="0" borderId="0" xfId="0" applyAlignment="1">
      <alignment/>
    </xf>
    <xf numFmtId="164" fontId="1" fillId="0" borderId="0" xfId="0" applyBorder="1" applyAlignment="1">
      <alignment/>
    </xf>
    <xf numFmtId="2" fontId="2" fillId="0" borderId="0" xfId="0" applyAlignment="1">
      <alignment/>
    </xf>
    <xf numFmtId="2" fontId="2" fillId="0" borderId="0" xfId="0" applyFont="1" applyAlignment="1">
      <alignment/>
    </xf>
    <xf numFmtId="2" fontId="4" fillId="0" borderId="0" xfId="0" applyAlignment="1">
      <alignment/>
    </xf>
    <xf numFmtId="0" fontId="2" fillId="0" borderId="0" xfId="0" applyAlignment="1">
      <alignment horizontal="center"/>
    </xf>
    <xf numFmtId="0" fontId="2" fillId="0" borderId="4" xfId="0" applyAlignment="1">
      <alignment horizontal="center"/>
    </xf>
    <xf numFmtId="0" fontId="10" fillId="0" borderId="0" xfId="0" applyFont="1" applyAlignment="1">
      <alignment/>
    </xf>
    <xf numFmtId="165" fontId="1" fillId="0" borderId="0" xfId="0" applyAlignment="1">
      <alignment/>
    </xf>
    <xf numFmtId="165" fontId="1" fillId="0" borderId="0" xfId="15" applyNumberFormat="1" applyAlignment="1">
      <alignment/>
    </xf>
    <xf numFmtId="165" fontId="1" fillId="0" borderId="0" xfId="0" applyNumberFormat="1" applyAlignment="1">
      <alignment/>
    </xf>
    <xf numFmtId="0" fontId="1" fillId="0" borderId="4" xfId="0" applyAlignment="1">
      <alignment/>
    </xf>
    <xf numFmtId="165" fontId="1" fillId="0" borderId="4" xfId="0" applyAlignment="1">
      <alignment/>
    </xf>
    <xf numFmtId="164" fontId="8" fillId="0" borderId="0" xfId="0" applyFont="1" applyBorder="1" applyAlignment="1">
      <alignment horizontal="right"/>
    </xf>
    <xf numFmtId="164" fontId="1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6" fillId="0" borderId="0" xfId="0" applyBorder="1" applyAlignment="1">
      <alignment/>
    </xf>
    <xf numFmtId="2" fontId="2" fillId="0" borderId="0" xfId="0" applyBorder="1" applyAlignment="1">
      <alignment/>
    </xf>
    <xf numFmtId="2" fontId="2" fillId="0" borderId="0" xfId="0" applyBorder="1" applyAlignment="1">
      <alignment horizontal="center"/>
    </xf>
    <xf numFmtId="0" fontId="1" fillId="0" borderId="0" xfId="0" applyBorder="1" applyAlignment="1">
      <alignment/>
    </xf>
    <xf numFmtId="2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2" fontId="2" fillId="0" borderId="0" xfId="0" applyFont="1" applyBorder="1" applyAlignment="1">
      <alignment/>
    </xf>
    <xf numFmtId="2" fontId="1" fillId="0" borderId="0" xfId="0" applyFont="1" applyBorder="1" applyAlignment="1">
      <alignment/>
    </xf>
    <xf numFmtId="0" fontId="2" fillId="0" borderId="0" xfId="0" applyBorder="1" applyAlignment="1">
      <alignment horizontal="center"/>
    </xf>
    <xf numFmtId="165" fontId="1" fillId="0" borderId="5" xfId="0" applyBorder="1" applyAlignment="1">
      <alignment/>
    </xf>
    <xf numFmtId="0" fontId="1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Fill="1" applyBorder="1" applyAlignment="1">
      <alignment/>
    </xf>
    <xf numFmtId="164" fontId="7" fillId="0" borderId="6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7" fillId="0" borderId="6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0" xfId="0" applyFill="1" applyAlignment="1">
      <alignment/>
    </xf>
    <xf numFmtId="165" fontId="1" fillId="0" borderId="0" xfId="0" applyNumberFormat="1" applyFill="1" applyAlignment="1">
      <alignment/>
    </xf>
    <xf numFmtId="43" fontId="1" fillId="0" borderId="0" xfId="15" applyFill="1" applyAlignment="1">
      <alignment/>
    </xf>
    <xf numFmtId="165" fontId="1" fillId="0" borderId="0" xfId="15" applyNumberFormat="1" applyFill="1" applyAlignment="1">
      <alignment/>
    </xf>
    <xf numFmtId="0" fontId="1" fillId="0" borderId="1" xfId="0" applyFill="1" applyBorder="1" applyAlignment="1">
      <alignment/>
    </xf>
    <xf numFmtId="165" fontId="1" fillId="0" borderId="5" xfId="0" applyFill="1" applyBorder="1" applyAlignment="1">
      <alignment/>
    </xf>
    <xf numFmtId="167" fontId="7" fillId="0" borderId="0" xfId="15" applyNumberFormat="1" applyFont="1" applyAlignment="1" quotePrefix="1">
      <alignment horizontal="center"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" fontId="6" fillId="0" borderId="0" xfId="0" applyFont="1" applyAlignment="1">
      <alignment/>
    </xf>
    <xf numFmtId="1" fontId="6" fillId="0" borderId="0" xfId="0" applyAlignment="1">
      <alignment/>
    </xf>
    <xf numFmtId="1" fontId="2" fillId="0" borderId="0" xfId="0" applyAlignment="1">
      <alignment horizontal="center"/>
    </xf>
    <xf numFmtId="2" fontId="6" fillId="0" borderId="0" xfId="0" applyAlignment="1">
      <alignment/>
    </xf>
    <xf numFmtId="1" fontId="2" fillId="0" borderId="11" xfId="0" applyAlignment="1">
      <alignment horizontal="center"/>
    </xf>
    <xf numFmtId="2" fontId="2" fillId="0" borderId="11" xfId="0" applyAlignment="1">
      <alignment horizontal="center"/>
    </xf>
    <xf numFmtId="2" fontId="2" fillId="0" borderId="0" xfId="0" applyAlignment="1">
      <alignment horizontal="center"/>
    </xf>
    <xf numFmtId="0" fontId="0" fillId="0" borderId="0" xfId="0" applyAlignment="1">
      <alignment horizontal="center"/>
    </xf>
    <xf numFmtId="1" fontId="2" fillId="0" borderId="11" xfId="0" applyAlignment="1">
      <alignment horizontal="center"/>
    </xf>
    <xf numFmtId="2" fontId="2" fillId="0" borderId="11" xfId="0" applyAlignment="1">
      <alignment/>
    </xf>
    <xf numFmtId="2" fontId="2" fillId="0" borderId="11" xfId="0" applyAlignment="1">
      <alignment horizontal="center"/>
    </xf>
    <xf numFmtId="1" fontId="1" fillId="0" borderId="11" xfId="0" applyAlignment="1">
      <alignment/>
    </xf>
    <xf numFmtId="0" fontId="1" fillId="0" borderId="11" xfId="0" applyAlignment="1">
      <alignment/>
    </xf>
    <xf numFmtId="15" fontId="2" fillId="0" borderId="11" xfId="0" applyAlignment="1">
      <alignment/>
    </xf>
    <xf numFmtId="15" fontId="2" fillId="0" borderId="11" xfId="0" applyFont="1" applyAlignment="1">
      <alignment horizontal="center"/>
    </xf>
    <xf numFmtId="15" fontId="2" fillId="0" borderId="0" xfId="0" applyAlignment="1">
      <alignment horizontal="center"/>
    </xf>
    <xf numFmtId="0" fontId="2" fillId="0" borderId="11" xfId="0" applyAlignment="1">
      <alignment horizontal="center"/>
    </xf>
    <xf numFmtId="41" fontId="1" fillId="0" borderId="11" xfId="15" applyNumberFormat="1" applyAlignment="1">
      <alignment horizontal="center"/>
    </xf>
    <xf numFmtId="168" fontId="1" fillId="0" borderId="11" xfId="15" applyNumberFormat="1" applyAlignment="1">
      <alignment horizontal="center"/>
    </xf>
    <xf numFmtId="2" fontId="2" fillId="0" borderId="11" xfId="0" applyFont="1" applyAlignment="1">
      <alignment/>
    </xf>
    <xf numFmtId="164" fontId="1" fillId="0" borderId="11" xfId="0" applyAlignment="1">
      <alignment horizontal="center"/>
    </xf>
    <xf numFmtId="164" fontId="1" fillId="0" borderId="0" xfId="0" applyAlignment="1">
      <alignment horizontal="center"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64" fontId="1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1" fillId="0" borderId="12" xfId="0" applyBorder="1" applyAlignment="1">
      <alignment horizontal="center"/>
    </xf>
    <xf numFmtId="0" fontId="1" fillId="0" borderId="11" xfId="0" applyAlignment="1">
      <alignment horizontal="center"/>
    </xf>
    <xf numFmtId="164" fontId="1" fillId="0" borderId="7" xfId="0" applyBorder="1" applyAlignment="1">
      <alignment horizontal="center"/>
    </xf>
    <xf numFmtId="164" fontId="1" fillId="0" borderId="13" xfId="0" applyBorder="1" applyAlignment="1">
      <alignment horizontal="center"/>
    </xf>
    <xf numFmtId="164" fontId="2" fillId="0" borderId="7" xfId="0" applyFill="1" applyBorder="1" applyAlignment="1">
      <alignment horizontal="left"/>
    </xf>
    <xf numFmtId="164" fontId="1" fillId="0" borderId="13" xfId="0" applyFill="1" applyBorder="1" applyAlignment="1">
      <alignment horizontal="center"/>
    </xf>
    <xf numFmtId="2" fontId="2" fillId="0" borderId="0" xfId="0" applyFill="1" applyBorder="1" applyAlignment="1">
      <alignment horizontal="center"/>
    </xf>
    <xf numFmtId="2" fontId="2" fillId="0" borderId="0" xfId="0" applyFill="1" applyAlignment="1">
      <alignment horizontal="center"/>
    </xf>
    <xf numFmtId="0" fontId="1" fillId="0" borderId="0" xfId="0" applyBorder="1" applyAlignment="1">
      <alignment horizontal="center"/>
    </xf>
    <xf numFmtId="1" fontId="2" fillId="2" borderId="0" xfId="0" applyFill="1" applyBorder="1" applyAlignment="1">
      <alignment horizontal="center"/>
    </xf>
    <xf numFmtId="2" fontId="2" fillId="2" borderId="0" xfId="0" applyFill="1" applyBorder="1" applyAlignment="1">
      <alignment/>
    </xf>
    <xf numFmtId="164" fontId="2" fillId="2" borderId="0" xfId="0" applyFill="1" applyBorder="1" applyAlignment="1">
      <alignment horizontal="left"/>
    </xf>
    <xf numFmtId="164" fontId="1" fillId="2" borderId="0" xfId="0" applyFill="1" applyBorder="1" applyAlignment="1">
      <alignment horizontal="center"/>
    </xf>
    <xf numFmtId="1" fontId="2" fillId="0" borderId="14" xfId="0" applyFill="1" applyBorder="1" applyAlignment="1">
      <alignment horizontal="center"/>
    </xf>
    <xf numFmtId="2" fontId="2" fillId="0" borderId="7" xfId="0" applyFont="1" applyFill="1" applyBorder="1" applyAlignment="1">
      <alignment/>
    </xf>
    <xf numFmtId="1" fontId="2" fillId="0" borderId="15" xfId="0" applyFill="1" applyBorder="1" applyAlignment="1">
      <alignment horizontal="center"/>
    </xf>
    <xf numFmtId="2" fontId="2" fillId="0" borderId="16" xfId="0" applyFont="1" applyFill="1" applyBorder="1" applyAlignment="1">
      <alignment/>
    </xf>
    <xf numFmtId="164" fontId="2" fillId="0" borderId="14" xfId="0" applyFill="1" applyBorder="1" applyAlignment="1">
      <alignment horizontal="left"/>
    </xf>
    <xf numFmtId="1" fontId="2" fillId="0" borderId="14" xfId="0" applyBorder="1" applyAlignment="1">
      <alignment horizontal="center"/>
    </xf>
    <xf numFmtId="2" fontId="2" fillId="0" borderId="7" xfId="0" applyFont="1" applyBorder="1" applyAlignment="1">
      <alignment/>
    </xf>
    <xf numFmtId="1" fontId="2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Font="1" applyAlignment="1">
      <alignment horizontal="right"/>
    </xf>
    <xf numFmtId="169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0" borderId="4" xfId="0" applyFont="1" applyAlignment="1">
      <alignment/>
    </xf>
    <xf numFmtId="164" fontId="7" fillId="0" borderId="19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Alignment="1">
      <alignment/>
    </xf>
    <xf numFmtId="164" fontId="7" fillId="0" borderId="20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7" fillId="0" borderId="21" xfId="0" applyFont="1" applyBorder="1" applyAlignment="1">
      <alignment/>
    </xf>
    <xf numFmtId="43" fontId="9" fillId="0" borderId="0" xfId="15" applyFont="1" applyAlignment="1">
      <alignment/>
    </xf>
    <xf numFmtId="0" fontId="0" fillId="0" borderId="0" xfId="0" applyFont="1" applyFill="1" applyAlignment="1">
      <alignment/>
    </xf>
    <xf numFmtId="164" fontId="7" fillId="0" borderId="21" xfId="0" applyFont="1" applyFill="1" applyBorder="1" applyAlignment="1">
      <alignment/>
    </xf>
    <xf numFmtId="164" fontId="7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43" fontId="9" fillId="0" borderId="0" xfId="15" applyFont="1" applyFill="1" applyAlignment="1">
      <alignment/>
    </xf>
    <xf numFmtId="43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164" fontId="14" fillId="0" borderId="0" xfId="0" applyFont="1" applyBorder="1" applyAlignment="1">
      <alignment/>
    </xf>
    <xf numFmtId="43" fontId="0" fillId="0" borderId="8" xfId="15" applyFont="1" applyFill="1" applyBorder="1" applyAlignment="1">
      <alignment/>
    </xf>
    <xf numFmtId="167" fontId="0" fillId="0" borderId="0" xfId="15" applyNumberFormat="1" applyFont="1" applyAlignment="1">
      <alignment/>
    </xf>
    <xf numFmtId="41" fontId="9" fillId="0" borderId="16" xfId="15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2" fontId="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2" fillId="0" borderId="0" xfId="0" applyFont="1" applyBorder="1" applyAlignment="1" quotePrefix="1">
      <alignment horizontal="center"/>
    </xf>
    <xf numFmtId="164" fontId="1" fillId="0" borderId="0" xfId="0" applyBorder="1" applyAlignment="1">
      <alignment/>
    </xf>
    <xf numFmtId="164" fontId="1" fillId="0" borderId="0" xfId="0" applyFill="1" applyBorder="1" applyAlignment="1">
      <alignment/>
    </xf>
    <xf numFmtId="169" fontId="1" fillId="0" borderId="0" xfId="0" applyBorder="1" applyAlignment="1">
      <alignment/>
    </xf>
    <xf numFmtId="169" fontId="1" fillId="0" borderId="0" xfId="0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1" xfId="0" applyFont="1" applyFill="1" applyAlignment="1">
      <alignment horizontal="center"/>
    </xf>
    <xf numFmtId="164" fontId="0" fillId="0" borderId="11" xfId="0" applyFont="1" applyAlignment="1">
      <alignment horizontal="center"/>
    </xf>
    <xf numFmtId="0" fontId="0" fillId="0" borderId="11" xfId="0" applyFont="1" applyAlignment="1">
      <alignment horizontal="center"/>
    </xf>
    <xf numFmtId="165" fontId="9" fillId="0" borderId="0" xfId="15" applyNumberFormat="1" applyFont="1" applyAlignment="1">
      <alignment horizontal="right"/>
    </xf>
    <xf numFmtId="43" fontId="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 horizontal="center"/>
    </xf>
    <xf numFmtId="2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9" fontId="1" fillId="0" borderId="15" xfId="0" applyFill="1" applyBorder="1" applyAlignment="1">
      <alignment horizontal="center"/>
    </xf>
    <xf numFmtId="169" fontId="1" fillId="0" borderId="18" xfId="0" applyFill="1" applyBorder="1" applyAlignment="1">
      <alignment horizontal="center"/>
    </xf>
    <xf numFmtId="169" fontId="1" fillId="0" borderId="16" xfId="0" applyFill="1" applyBorder="1" applyAlignment="1">
      <alignment horizontal="center"/>
    </xf>
    <xf numFmtId="1" fontId="2" fillId="0" borderId="24" xfId="0" applyFont="1" applyBorder="1" applyAlignment="1">
      <alignment horizontal="center"/>
    </xf>
    <xf numFmtId="1" fontId="2" fillId="0" borderId="25" xfId="0" applyFont="1" applyBorder="1" applyAlignment="1">
      <alignment horizontal="center"/>
    </xf>
    <xf numFmtId="1" fontId="2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75" zoomScaleNormal="75" workbookViewId="0" topLeftCell="A1">
      <selection activeCell="E35" sqref="E35"/>
    </sheetView>
  </sheetViews>
  <sheetFormatPr defaultColWidth="9.140625" defaultRowHeight="12.75"/>
  <cols>
    <col min="1" max="1" width="59.28125" style="85" customWidth="1"/>
    <col min="2" max="2" width="24.7109375" style="85" customWidth="1"/>
    <col min="3" max="3" width="24.00390625" style="85" customWidth="1"/>
    <col min="4" max="4" width="11.28125" style="0" bestFit="1" customWidth="1"/>
  </cols>
  <sheetData>
    <row r="1" spans="1:3" ht="18">
      <c r="A1" s="157" t="s">
        <v>2</v>
      </c>
      <c r="B1" s="158"/>
      <c r="C1" s="159"/>
    </row>
    <row r="2" spans="1:3" ht="15.75">
      <c r="A2" s="160" t="s">
        <v>108</v>
      </c>
      <c r="B2" s="84"/>
      <c r="C2" s="84"/>
    </row>
    <row r="3" spans="1:3" ht="15.75">
      <c r="A3" s="161" t="s">
        <v>165</v>
      </c>
      <c r="B3" s="6" t="s">
        <v>3</v>
      </c>
      <c r="C3" s="162" t="s">
        <v>3</v>
      </c>
    </row>
    <row r="4" spans="1:3" ht="15.75">
      <c r="A4" s="163"/>
      <c r="B4" s="164" t="s">
        <v>168</v>
      </c>
      <c r="C4" s="164" t="s">
        <v>169</v>
      </c>
    </row>
    <row r="5" spans="1:3" ht="15.75">
      <c r="A5" s="165"/>
      <c r="B5" s="162" t="s">
        <v>4</v>
      </c>
      <c r="C5" s="162" t="s">
        <v>4</v>
      </c>
    </row>
    <row r="6" spans="1:3" ht="15.75">
      <c r="A6" s="165"/>
      <c r="B6" s="162"/>
      <c r="C6" s="162"/>
    </row>
    <row r="7" spans="1:3" ht="15.75">
      <c r="A7" s="160" t="s">
        <v>5</v>
      </c>
      <c r="B7" s="158"/>
      <c r="C7" s="158"/>
    </row>
    <row r="8" spans="1:3" ht="15">
      <c r="A8" s="158" t="s">
        <v>6</v>
      </c>
      <c r="B8" s="158">
        <v>13830264</v>
      </c>
      <c r="C8" s="158">
        <v>15519104</v>
      </c>
    </row>
    <row r="9" spans="1:3" ht="15">
      <c r="A9" s="158" t="s">
        <v>7</v>
      </c>
      <c r="B9" s="158">
        <v>11020000</v>
      </c>
      <c r="C9" s="158">
        <v>19766167</v>
      </c>
    </row>
    <row r="10" spans="1:3" ht="15">
      <c r="A10" s="158" t="s">
        <v>8</v>
      </c>
      <c r="B10" s="158">
        <v>0</v>
      </c>
      <c r="C10" s="158">
        <v>81708</v>
      </c>
    </row>
    <row r="11" spans="1:3" ht="15" hidden="1">
      <c r="A11" s="158" t="s">
        <v>9</v>
      </c>
      <c r="B11" s="166">
        <v>0</v>
      </c>
      <c r="C11" s="158">
        <v>0</v>
      </c>
    </row>
    <row r="12" spans="1:3" ht="15.75">
      <c r="A12" s="158"/>
      <c r="B12" s="168">
        <f>SUM(B8:B11)</f>
        <v>24850264</v>
      </c>
      <c r="C12" s="168">
        <f>SUM(C8:C11)</f>
        <v>35366979</v>
      </c>
    </row>
    <row r="13" spans="1:3" ht="15">
      <c r="A13" s="165"/>
      <c r="B13" s="158"/>
      <c r="C13" s="158"/>
    </row>
    <row r="14" spans="1:3" ht="15.75">
      <c r="A14" s="160" t="s">
        <v>10</v>
      </c>
      <c r="B14" s="158" t="s">
        <v>0</v>
      </c>
      <c r="C14" s="158"/>
    </row>
    <row r="15" spans="1:3" ht="15">
      <c r="A15" s="158" t="s">
        <v>11</v>
      </c>
      <c r="B15" s="158">
        <v>5394949</v>
      </c>
      <c r="C15" s="158">
        <v>10120360</v>
      </c>
    </row>
    <row r="16" spans="1:3" ht="15">
      <c r="A16" s="158" t="s">
        <v>12</v>
      </c>
      <c r="B16" s="158">
        <v>3733277</v>
      </c>
      <c r="C16" s="158">
        <v>1421717</v>
      </c>
    </row>
    <row r="17" spans="1:3" ht="15">
      <c r="A17" s="158" t="s">
        <v>13</v>
      </c>
      <c r="B17" s="158">
        <v>1979436</v>
      </c>
      <c r="C17" s="158">
        <v>935237</v>
      </c>
    </row>
    <row r="18" spans="1:3" ht="15">
      <c r="A18" s="158" t="s">
        <v>14</v>
      </c>
      <c r="B18" s="170">
        <v>118787</v>
      </c>
      <c r="C18" s="158">
        <v>110295</v>
      </c>
    </row>
    <row r="19" spans="1:3" ht="15.75">
      <c r="A19" s="161" t="s">
        <v>101</v>
      </c>
      <c r="B19" s="168">
        <f>SUM(B15:B18)</f>
        <v>11226449</v>
      </c>
      <c r="C19" s="168">
        <f>SUM(C15:C18)</f>
        <v>12587609</v>
      </c>
    </row>
    <row r="20" spans="1:3" ht="15">
      <c r="A20" s="158" t="s">
        <v>0</v>
      </c>
      <c r="B20" s="165"/>
      <c r="C20" s="165"/>
    </row>
    <row r="21" spans="1:3" ht="15.75">
      <c r="A21" s="160" t="s">
        <v>15</v>
      </c>
      <c r="B21" s="158" t="s">
        <v>0</v>
      </c>
      <c r="C21" s="158" t="s">
        <v>0</v>
      </c>
    </row>
    <row r="22" spans="1:3" ht="15">
      <c r="A22" s="158" t="s">
        <v>16</v>
      </c>
      <c r="B22" s="158">
        <v>1832147</v>
      </c>
      <c r="C22" s="158">
        <v>1858912</v>
      </c>
    </row>
    <row r="23" spans="1:3" ht="15">
      <c r="A23" s="158" t="s">
        <v>17</v>
      </c>
      <c r="B23" s="158">
        <v>9500262</v>
      </c>
      <c r="C23" s="158">
        <v>5165999</v>
      </c>
    </row>
    <row r="24" spans="1:3" ht="15">
      <c r="A24" s="158" t="s">
        <v>113</v>
      </c>
      <c r="B24" s="172">
        <v>156730</v>
      </c>
      <c r="C24" s="158">
        <v>33000</v>
      </c>
    </row>
    <row r="25" spans="1:3" ht="15">
      <c r="A25" s="158" t="s">
        <v>18</v>
      </c>
      <c r="B25" s="158">
        <v>108051</v>
      </c>
      <c r="C25" s="158">
        <v>230879</v>
      </c>
    </row>
    <row r="26" spans="1:3" ht="15">
      <c r="A26" s="158" t="s">
        <v>19</v>
      </c>
      <c r="B26" s="158">
        <v>40741459</v>
      </c>
      <c r="C26" s="158">
        <v>39329659</v>
      </c>
    </row>
    <row r="27" spans="1:4" ht="15">
      <c r="A27" s="158" t="s">
        <v>1</v>
      </c>
      <c r="B27" s="167">
        <v>844786</v>
      </c>
      <c r="C27" s="158">
        <v>793999</v>
      </c>
      <c r="D27" s="51"/>
    </row>
    <row r="28" spans="1:3" ht="15.75">
      <c r="A28" s="160" t="s">
        <v>100</v>
      </c>
      <c r="B28" s="173">
        <f>SUM(B22:B27)</f>
        <v>53183435</v>
      </c>
      <c r="C28" s="173">
        <f>SUM(C22:C27)</f>
        <v>47412448</v>
      </c>
    </row>
    <row r="29" spans="1:3" ht="15">
      <c r="A29" s="165"/>
      <c r="B29" s="174"/>
      <c r="C29" s="174"/>
    </row>
    <row r="30" spans="1:3" ht="15.75">
      <c r="A30" s="160" t="s">
        <v>20</v>
      </c>
      <c r="B30" s="175">
        <f>B19-B28</f>
        <v>-41956986</v>
      </c>
      <c r="C30" s="175">
        <f>C19-C28</f>
        <v>-34824839</v>
      </c>
    </row>
    <row r="31" spans="1:3" ht="15.75">
      <c r="A31" s="160"/>
      <c r="B31" s="174"/>
      <c r="C31" s="174"/>
    </row>
    <row r="32" spans="1:3" ht="16.5" thickBot="1">
      <c r="A32" s="160"/>
      <c r="B32" s="77">
        <f>B30+B12</f>
        <v>-17106722</v>
      </c>
      <c r="C32" s="77">
        <f>C30+C12</f>
        <v>542140</v>
      </c>
    </row>
    <row r="33" spans="1:3" ht="16.5" thickTop="1">
      <c r="A33" s="160"/>
      <c r="B33" s="174"/>
      <c r="C33" s="174"/>
    </row>
    <row r="34" spans="1:3" ht="15.75">
      <c r="A34" s="160" t="s">
        <v>21</v>
      </c>
      <c r="B34" s="158"/>
      <c r="C34" s="158"/>
    </row>
    <row r="35" spans="1:3" ht="15">
      <c r="A35" s="158" t="s">
        <v>22</v>
      </c>
      <c r="B35" s="158">
        <v>22669900</v>
      </c>
      <c r="C35" s="158">
        <v>22669900</v>
      </c>
    </row>
    <row r="36" spans="1:3" ht="15">
      <c r="A36" s="158" t="s">
        <v>23</v>
      </c>
      <c r="B36" s="176">
        <v>-40279631</v>
      </c>
      <c r="C36" s="177">
        <v>-22713257</v>
      </c>
    </row>
    <row r="37" spans="1:3" ht="15.75">
      <c r="A37" s="160" t="s">
        <v>79</v>
      </c>
      <c r="B37" s="171">
        <f>SUM(B35:B36)</f>
        <v>-17609731</v>
      </c>
      <c r="C37" s="171">
        <f>SUM(C35:C36)</f>
        <v>-43357</v>
      </c>
    </row>
    <row r="38" spans="1:3" ht="15.75">
      <c r="A38" s="160" t="s">
        <v>24</v>
      </c>
      <c r="B38" s="178">
        <v>0</v>
      </c>
      <c r="C38" s="158">
        <v>71324</v>
      </c>
    </row>
    <row r="39" spans="1:3" ht="15.75">
      <c r="A39" s="160" t="s">
        <v>78</v>
      </c>
      <c r="B39" s="179">
        <f>SUM(B37:B38)</f>
        <v>-17609731</v>
      </c>
      <c r="C39" s="179">
        <f>SUM(C37:C38)</f>
        <v>27967</v>
      </c>
    </row>
    <row r="40" spans="1:3" ht="15.75">
      <c r="A40" s="160"/>
      <c r="B40" s="174"/>
      <c r="C40" s="174"/>
    </row>
    <row r="41" spans="1:3" ht="15.75">
      <c r="A41" s="160" t="s">
        <v>25</v>
      </c>
      <c r="B41" s="180"/>
      <c r="C41" s="180"/>
    </row>
    <row r="42" spans="1:3" ht="15">
      <c r="A42" s="158" t="s">
        <v>18</v>
      </c>
      <c r="B42" s="158">
        <v>197009</v>
      </c>
      <c r="C42" s="158">
        <v>197173</v>
      </c>
    </row>
    <row r="43" spans="1:3" ht="15" hidden="1">
      <c r="A43" s="158" t="s">
        <v>103</v>
      </c>
      <c r="B43" s="158">
        <v>0</v>
      </c>
      <c r="C43" s="158">
        <v>0</v>
      </c>
    </row>
    <row r="44" spans="1:3" ht="15">
      <c r="A44" s="158" t="s">
        <v>102</v>
      </c>
      <c r="B44" s="169">
        <v>306000</v>
      </c>
      <c r="C44" s="158">
        <v>317000</v>
      </c>
    </row>
    <row r="45" spans="1:4" ht="15.75">
      <c r="A45" s="181"/>
      <c r="B45" s="182">
        <f>SUM(B42:B44)</f>
        <v>503009</v>
      </c>
      <c r="C45" s="182">
        <f>SUM(C42:C44)</f>
        <v>514173</v>
      </c>
      <c r="D45" s="86"/>
    </row>
    <row r="46" spans="1:4" ht="15.75">
      <c r="A46" s="183"/>
      <c r="B46" s="184"/>
      <c r="C46" s="184"/>
      <c r="D46" s="86"/>
    </row>
    <row r="47" spans="1:5" ht="16.5" thickBot="1">
      <c r="A47" s="185"/>
      <c r="B47" s="87">
        <f>B39+B45</f>
        <v>-17106722</v>
      </c>
      <c r="C47" s="87">
        <f>C39+C45</f>
        <v>542140</v>
      </c>
      <c r="D47" s="88">
        <f>B47-B32</f>
        <v>0</v>
      </c>
      <c r="E47" s="51">
        <f>C47-C32</f>
        <v>0</v>
      </c>
    </row>
    <row r="48" spans="1:4" ht="15.75" thickTop="1">
      <c r="A48" s="172" t="s">
        <v>0</v>
      </c>
      <c r="B48" s="186"/>
      <c r="C48" s="186"/>
      <c r="D48" s="86"/>
    </row>
    <row r="49" spans="1:4" ht="15" hidden="1">
      <c r="A49" s="187" t="s">
        <v>154</v>
      </c>
      <c r="D49" s="86"/>
    </row>
    <row r="50" spans="1:4" ht="15" hidden="1">
      <c r="A50" s="172" t="s">
        <v>152</v>
      </c>
      <c r="B50" s="172"/>
      <c r="C50" s="172"/>
      <c r="D50" s="86"/>
    </row>
    <row r="51" spans="1:4" s="1" customFormat="1" ht="15.75" hidden="1">
      <c r="A51" s="185" t="s">
        <v>155</v>
      </c>
      <c r="B51" s="188">
        <f>(B37)/B35*100</f>
        <v>-77.67890903797546</v>
      </c>
      <c r="C51" s="188">
        <f>(C37)/C35*100</f>
        <v>-0.1912536005893277</v>
      </c>
      <c r="D51" s="89"/>
    </row>
    <row r="52" spans="1:4" ht="15.75">
      <c r="A52" s="189"/>
      <c r="B52" s="172"/>
      <c r="C52" s="172"/>
      <c r="D52" s="86"/>
    </row>
    <row r="53" spans="1:3" ht="15.75">
      <c r="A53" s="161"/>
      <c r="B53" s="158"/>
      <c r="C53" s="158"/>
    </row>
    <row r="54" spans="1:3" ht="15.75">
      <c r="A54" s="161" t="s">
        <v>109</v>
      </c>
      <c r="B54" s="158"/>
      <c r="C54" s="158"/>
    </row>
    <row r="55" spans="1:3" ht="15.75">
      <c r="A55" s="161" t="s">
        <v>161</v>
      </c>
      <c r="B55" s="158"/>
      <c r="C55" s="158"/>
    </row>
    <row r="56" spans="1:3" ht="15.75">
      <c r="A56" s="161" t="s">
        <v>26</v>
      </c>
      <c r="B56" s="158"/>
      <c r="C56" s="158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8" sqref="J28"/>
    </sheetView>
  </sheetViews>
  <sheetFormatPr defaultColWidth="9.140625" defaultRowHeight="12.75"/>
  <cols>
    <col min="1" max="1" width="36.28125" style="0" customWidth="1"/>
    <col min="2" max="2" width="6.28125" style="0" customWidth="1"/>
    <col min="3" max="6" width="21.8515625" style="0" customWidth="1"/>
    <col min="7" max="20" width="13.140625" style="0" customWidth="1"/>
    <col min="21" max="16384" width="8.8515625" style="0" customWidth="1"/>
  </cols>
  <sheetData>
    <row r="1" spans="1:41" ht="18">
      <c r="A1" s="33" t="s">
        <v>2</v>
      </c>
      <c r="B1" s="33"/>
      <c r="C1" s="34"/>
      <c r="D1" s="35"/>
      <c r="E1" s="35"/>
      <c r="F1" s="5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.75">
      <c r="A2" s="11" t="s">
        <v>106</v>
      </c>
      <c r="B2" s="11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.75">
      <c r="A3" s="11" t="s">
        <v>166</v>
      </c>
      <c r="B3" s="11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5.75">
      <c r="A4" s="52"/>
      <c r="B4" s="52"/>
      <c r="C4" s="37"/>
      <c r="D4" s="212"/>
      <c r="E4" s="212"/>
      <c r="F4" s="21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s="60" customFormat="1" ht="12.75">
      <c r="A5" s="57"/>
      <c r="B5" s="57"/>
      <c r="C5" s="58">
        <v>2007</v>
      </c>
      <c r="D5" s="58">
        <v>2006</v>
      </c>
      <c r="E5" s="58">
        <v>2007</v>
      </c>
      <c r="F5" s="58">
        <v>2006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1" s="60" customFormat="1" ht="12.75">
      <c r="A6" s="57"/>
      <c r="B6" s="57"/>
      <c r="C6" s="61" t="s">
        <v>43</v>
      </c>
      <c r="D6" s="61" t="s">
        <v>43</v>
      </c>
      <c r="E6" s="62" t="s">
        <v>170</v>
      </c>
      <c r="F6" s="62" t="s">
        <v>170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s="60" customFormat="1" ht="12.75">
      <c r="A7" s="57"/>
      <c r="B7" s="63" t="s">
        <v>80</v>
      </c>
      <c r="C7" s="199" t="s">
        <v>171</v>
      </c>
      <c r="D7" s="199" t="s">
        <v>171</v>
      </c>
      <c r="E7" s="59" t="s">
        <v>44</v>
      </c>
      <c r="F7" s="59" t="s">
        <v>44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s="60" customFormat="1" ht="12.75">
      <c r="A8" s="57"/>
      <c r="B8" s="57"/>
      <c r="C8" s="61" t="s">
        <v>4</v>
      </c>
      <c r="D8" s="61" t="s">
        <v>4</v>
      </c>
      <c r="E8" s="59" t="s">
        <v>4</v>
      </c>
      <c r="F8" s="59" t="s">
        <v>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1" s="60" customFormat="1" ht="12.75">
      <c r="A9" s="57"/>
      <c r="B9" s="57"/>
      <c r="C9" s="61"/>
      <c r="D9" s="64"/>
      <c r="E9" s="59"/>
      <c r="F9" s="6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1:41" s="60" customFormat="1" ht="12.75">
      <c r="A10" s="65"/>
      <c r="B10" s="57"/>
      <c r="C10" s="78"/>
      <c r="D10" s="78"/>
      <c r="E10" s="78"/>
      <c r="F10" s="197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</row>
    <row r="11" spans="1:41" s="60" customFormat="1" ht="12.75">
      <c r="A11" s="66" t="s">
        <v>45</v>
      </c>
      <c r="B11" s="57"/>
      <c r="C11" s="79">
        <v>2222712</v>
      </c>
      <c r="D11" s="79">
        <v>539357</v>
      </c>
      <c r="E11" s="79">
        <v>6004578</v>
      </c>
      <c r="F11" s="96">
        <v>9967992</v>
      </c>
      <c r="G11" s="200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</row>
    <row r="12" spans="1:41" s="60" customFormat="1" ht="12.75">
      <c r="A12" s="66" t="s">
        <v>81</v>
      </c>
      <c r="B12" s="57"/>
      <c r="C12" s="204">
        <v>-1876057</v>
      </c>
      <c r="D12" s="204">
        <v>-1029469</v>
      </c>
      <c r="E12" s="204">
        <v>-5443774</v>
      </c>
      <c r="F12" s="205">
        <v>-7541684</v>
      </c>
      <c r="G12" s="20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s="60" customFormat="1" ht="12.75">
      <c r="A13" s="57"/>
      <c r="B13" s="57"/>
      <c r="C13" s="79"/>
      <c r="D13" s="79"/>
      <c r="E13" s="79"/>
      <c r="F13" s="96"/>
      <c r="G13" s="20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:41" s="60" customFormat="1" ht="12.75">
      <c r="A14" s="65" t="s">
        <v>143</v>
      </c>
      <c r="B14" s="57"/>
      <c r="C14" s="79">
        <f>SUM(C11:C13)</f>
        <v>346655</v>
      </c>
      <c r="D14" s="79">
        <f>SUM(D11:D13)</f>
        <v>-490112</v>
      </c>
      <c r="E14" s="79">
        <f>SUM(E11:E13)</f>
        <v>560804</v>
      </c>
      <c r="F14" s="96">
        <f>SUM(F11:F13)</f>
        <v>2426308</v>
      </c>
      <c r="G14" s="20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</row>
    <row r="15" spans="1:41" s="60" customFormat="1" ht="12.75">
      <c r="A15" s="57"/>
      <c r="B15" s="57"/>
      <c r="C15" s="79"/>
      <c r="D15" s="190"/>
      <c r="E15" s="79"/>
      <c r="F15" s="198"/>
      <c r="G15" s="20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</row>
    <row r="16" spans="1:41" s="60" customFormat="1" ht="12.75">
      <c r="A16" s="66" t="s">
        <v>82</v>
      </c>
      <c r="B16" s="57"/>
      <c r="C16" s="79">
        <f>-263126+379070</f>
        <v>115944</v>
      </c>
      <c r="D16" s="79">
        <v>798175</v>
      </c>
      <c r="E16" s="79">
        <v>269991</v>
      </c>
      <c r="F16" s="96">
        <v>2608081</v>
      </c>
      <c r="G16" s="20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1:41" s="60" customFormat="1" ht="12.75">
      <c r="A17" s="66" t="s">
        <v>83</v>
      </c>
      <c r="B17" s="57"/>
      <c r="C17" s="79">
        <v>-690948</v>
      </c>
      <c r="D17" s="79">
        <v>-391334</v>
      </c>
      <c r="E17" s="79">
        <v>-2172232</v>
      </c>
      <c r="F17" s="96">
        <v>-2003039</v>
      </c>
      <c r="G17" s="20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s="60" customFormat="1" ht="12.75">
      <c r="A18" s="66" t="s">
        <v>104</v>
      </c>
      <c r="B18" s="57"/>
      <c r="C18" s="79">
        <v>-107046</v>
      </c>
      <c r="D18" s="79">
        <v>-189418</v>
      </c>
      <c r="E18" s="79">
        <v>-354497</v>
      </c>
      <c r="F18" s="96">
        <v>-611608</v>
      </c>
      <c r="G18" s="20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s="60" customFormat="1" ht="12.75">
      <c r="A19" s="66" t="s">
        <v>84</v>
      </c>
      <c r="B19" s="57"/>
      <c r="C19" s="79">
        <v>-6540</v>
      </c>
      <c r="D19" s="79">
        <v>-2421466</v>
      </c>
      <c r="E19" s="79">
        <v>-6540</v>
      </c>
      <c r="F19" s="96">
        <v>-2421466</v>
      </c>
      <c r="G19" s="20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s="60" customFormat="1" ht="12.75">
      <c r="A20" s="66" t="s">
        <v>46</v>
      </c>
      <c r="B20" s="57"/>
      <c r="C20" s="79">
        <f>-400576-379070</f>
        <v>-779646</v>
      </c>
      <c r="D20" s="79">
        <v>-424552</v>
      </c>
      <c r="E20" s="79">
        <v>-2331689</v>
      </c>
      <c r="F20" s="96">
        <v>-1207089</v>
      </c>
      <c r="G20" s="20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60" customFormat="1" ht="12.75">
      <c r="A21" s="66" t="s">
        <v>112</v>
      </c>
      <c r="B21" s="57"/>
      <c r="C21" s="204">
        <v>0</v>
      </c>
      <c r="D21" s="204">
        <v>0</v>
      </c>
      <c r="E21" s="204">
        <v>0</v>
      </c>
      <c r="F21" s="205">
        <v>-1641230</v>
      </c>
      <c r="G21" s="200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1:41" s="60" customFormat="1" ht="12.75">
      <c r="A22" s="66"/>
      <c r="B22" s="57"/>
      <c r="C22" s="79"/>
      <c r="D22" s="79"/>
      <c r="E22" s="79"/>
      <c r="F22" s="96"/>
      <c r="G22" s="200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spans="1:41" s="60" customFormat="1" ht="12.75">
      <c r="A23" s="65" t="s">
        <v>164</v>
      </c>
      <c r="B23" s="57"/>
      <c r="C23" s="79">
        <f>SUM(C14:C22)</f>
        <v>-1121581</v>
      </c>
      <c r="D23" s="79">
        <f>SUM(D14:D22)</f>
        <v>-3118707</v>
      </c>
      <c r="E23" s="79">
        <f>SUM(E14:E22)</f>
        <v>-4034163</v>
      </c>
      <c r="F23" s="96">
        <f>SUM(F14:F22)</f>
        <v>-2850043</v>
      </c>
      <c r="G23" s="200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1:41" s="60" customFormat="1" ht="12.75">
      <c r="A24" s="66"/>
      <c r="B24" s="57"/>
      <c r="C24" s="79"/>
      <c r="D24" s="79"/>
      <c r="E24" s="79"/>
      <c r="F24" s="96"/>
      <c r="G24" s="20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s="60" customFormat="1" ht="12.75">
      <c r="A25" s="66" t="s">
        <v>1</v>
      </c>
      <c r="B25" s="57"/>
      <c r="C25" s="79">
        <v>0</v>
      </c>
      <c r="D25" s="79">
        <f>F25</f>
        <v>0</v>
      </c>
      <c r="E25" s="79">
        <v>1004</v>
      </c>
      <c r="F25" s="96">
        <v>0</v>
      </c>
      <c r="G25" s="200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s="60" customFormat="1" ht="12.75">
      <c r="A26" s="57"/>
      <c r="B26" s="57"/>
      <c r="C26" s="80"/>
      <c r="D26" s="80"/>
      <c r="E26" s="80"/>
      <c r="F26" s="97"/>
      <c r="G26" s="200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41" s="60" customFormat="1" ht="13.5" thickBot="1">
      <c r="A27" s="65" t="s">
        <v>163</v>
      </c>
      <c r="B27" s="57"/>
      <c r="C27" s="98">
        <f>SUM(C23:C26)</f>
        <v>-1121581</v>
      </c>
      <c r="D27" s="98">
        <f>SUM(D23:D26)</f>
        <v>-3118707</v>
      </c>
      <c r="E27" s="98">
        <f>SUM(E23:E26)</f>
        <v>-4033159</v>
      </c>
      <c r="F27" s="98">
        <f>SUM(F23:F26)</f>
        <v>-2850043</v>
      </c>
      <c r="G27" s="20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s="60" customFormat="1" ht="13.5" thickTop="1">
      <c r="A28" s="66"/>
      <c r="B28" s="57"/>
      <c r="C28" s="96"/>
      <c r="D28" s="79"/>
      <c r="E28" s="96"/>
      <c r="F28" s="96"/>
      <c r="G28" s="20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s="60" customFormat="1" ht="12.75">
      <c r="A29" s="65"/>
      <c r="B29" s="57"/>
      <c r="C29" s="96"/>
      <c r="D29" s="79"/>
      <c r="E29" s="79"/>
      <c r="F29" s="96"/>
      <c r="G29" s="20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s="60" customFormat="1" ht="12.75">
      <c r="A30" s="66" t="s">
        <v>85</v>
      </c>
      <c r="B30" s="57"/>
      <c r="C30" s="96"/>
      <c r="D30" s="79"/>
      <c r="E30" s="79"/>
      <c r="F30" s="96"/>
      <c r="G30" s="20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1:41" s="60" customFormat="1" ht="12.75">
      <c r="A31" s="66" t="s">
        <v>86</v>
      </c>
      <c r="B31" s="57"/>
      <c r="C31" s="96">
        <v>-1121581</v>
      </c>
      <c r="D31" s="79">
        <v>-3115877</v>
      </c>
      <c r="E31" s="79">
        <f>E27-E32</f>
        <v>-4033159</v>
      </c>
      <c r="F31" s="96">
        <v>-2847414</v>
      </c>
      <c r="G31" s="203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s="60" customFormat="1" ht="12.75">
      <c r="A32" s="66" t="s">
        <v>24</v>
      </c>
      <c r="B32" s="57"/>
      <c r="C32" s="96">
        <v>0</v>
      </c>
      <c r="D32" s="79">
        <v>-2830</v>
      </c>
      <c r="E32" s="96">
        <v>0</v>
      </c>
      <c r="F32" s="96">
        <v>-2629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s="60" customFormat="1" ht="12.75">
      <c r="A33" s="57"/>
      <c r="B33" s="57"/>
      <c r="C33" s="97"/>
      <c r="D33" s="80"/>
      <c r="E33" s="80"/>
      <c r="F33" s="97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s="60" customFormat="1" ht="13.5" thickBot="1">
      <c r="A34" s="57"/>
      <c r="B34" s="57"/>
      <c r="C34" s="99">
        <f>SUM(C31:C33)</f>
        <v>-1121581</v>
      </c>
      <c r="D34" s="81">
        <f>SUM(D31:D33)</f>
        <v>-3118707</v>
      </c>
      <c r="E34" s="81">
        <f>SUM(E31:E33)</f>
        <v>-4033159</v>
      </c>
      <c r="F34" s="99">
        <f>SUM(F31:F33)</f>
        <v>-2850043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s="60" customFormat="1" ht="12.75">
      <c r="A35" s="57"/>
      <c r="B35" s="57"/>
      <c r="C35" s="210"/>
      <c r="D35" s="79"/>
      <c r="E35" s="79"/>
      <c r="F35" s="96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s="60" customFormat="1" ht="12.75">
      <c r="A36" s="65" t="s">
        <v>151</v>
      </c>
      <c r="B36" s="57"/>
      <c r="C36" s="96"/>
      <c r="D36" s="79"/>
      <c r="E36" s="79"/>
      <c r="F36" s="7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1:41" s="60" customFormat="1" ht="12.75">
      <c r="A37" s="65" t="s">
        <v>87</v>
      </c>
      <c r="B37" s="57"/>
      <c r="C37" s="96"/>
      <c r="D37" s="79"/>
      <c r="E37" s="79"/>
      <c r="F37" s="7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s="60" customFormat="1" ht="13.5" thickBot="1">
      <c r="A38" s="66" t="s">
        <v>145</v>
      </c>
      <c r="B38" s="57"/>
      <c r="C38" s="191">
        <f>'A2'!C21</f>
        <v>-4.949293997767965</v>
      </c>
      <c r="D38" s="191">
        <f>'A2'!D21</f>
        <v>-13.745098125708537</v>
      </c>
      <c r="E38" s="191">
        <f>'A2'!E21</f>
        <v>-17.790109352048308</v>
      </c>
      <c r="F38" s="191">
        <f>'A2'!F21</f>
        <v>-12.55850268417593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1:41" ht="12.75">
      <c r="A39" s="53" t="s">
        <v>0</v>
      </c>
      <c r="B39" s="53"/>
      <c r="C39" s="100"/>
      <c r="D39" s="82"/>
      <c r="E39" s="82"/>
      <c r="F39" s="82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ht="13.5" thickBot="1">
      <c r="A40" s="102" t="s">
        <v>114</v>
      </c>
      <c r="B40" s="38"/>
      <c r="C40" s="104">
        <v>0</v>
      </c>
      <c r="D40" s="104">
        <v>0</v>
      </c>
      <c r="E40" s="104">
        <v>0</v>
      </c>
      <c r="F40" s="104"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2.75">
      <c r="A41" s="102"/>
      <c r="B41" s="38"/>
      <c r="C41" s="103"/>
      <c r="D41" s="82"/>
      <c r="E41" s="82"/>
      <c r="F41" s="8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>
      <c r="A42" s="38"/>
      <c r="B42" s="38"/>
      <c r="C42" s="83"/>
      <c r="D42" s="84"/>
      <c r="E42" s="84"/>
      <c r="F42" s="8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>
      <c r="A43" s="39" t="s">
        <v>107</v>
      </c>
      <c r="B43" s="39"/>
      <c r="C43" s="83"/>
      <c r="D43" s="84"/>
      <c r="E43" s="84"/>
      <c r="F43" s="8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6" ht="12.75">
      <c r="A44" s="4" t="s">
        <v>160</v>
      </c>
      <c r="B44" s="4"/>
      <c r="C44" s="85"/>
      <c r="D44" s="85"/>
      <c r="E44" s="85"/>
      <c r="F44" s="85"/>
    </row>
    <row r="45" spans="1:6" ht="12.75">
      <c r="A45" s="4"/>
      <c r="B45" s="4"/>
      <c r="C45" s="85"/>
      <c r="D45" s="85"/>
      <c r="E45" s="85"/>
      <c r="F45" s="85"/>
    </row>
    <row r="46" spans="3:6" ht="12.75">
      <c r="C46" s="85"/>
      <c r="D46" s="85"/>
      <c r="E46" s="85"/>
      <c r="F46" s="85"/>
    </row>
    <row r="47" spans="3:6" ht="12.75">
      <c r="C47" s="85"/>
      <c r="D47" s="85"/>
      <c r="E47" s="85"/>
      <c r="F47" s="85"/>
    </row>
    <row r="48" spans="3:6" ht="12.75">
      <c r="C48" s="85"/>
      <c r="D48" s="85"/>
      <c r="E48" s="85"/>
      <c r="F48" s="85"/>
    </row>
    <row r="49" spans="3:6" ht="12.75">
      <c r="C49" s="85"/>
      <c r="D49" s="85"/>
      <c r="E49" s="85"/>
      <c r="F49" s="85"/>
    </row>
    <row r="50" spans="3:6" ht="12.75">
      <c r="C50" s="85"/>
      <c r="D50" s="85"/>
      <c r="E50" s="85"/>
      <c r="F50" s="85"/>
    </row>
    <row r="51" spans="3:6" ht="12.75">
      <c r="C51" s="85"/>
      <c r="D51" s="85"/>
      <c r="E51" s="85"/>
      <c r="F51" s="85"/>
    </row>
    <row r="52" spans="3:6" ht="12.75">
      <c r="C52" s="85"/>
      <c r="D52" s="85"/>
      <c r="E52" s="85"/>
      <c r="F52" s="85"/>
    </row>
    <row r="53" spans="3:6" ht="12.75">
      <c r="C53" s="85"/>
      <c r="D53" s="85"/>
      <c r="E53" s="85"/>
      <c r="F53" s="85"/>
    </row>
    <row r="54" spans="3:6" ht="12.75">
      <c r="C54" s="85"/>
      <c r="D54" s="85"/>
      <c r="E54" s="85"/>
      <c r="F54" s="85"/>
    </row>
    <row r="55" spans="3:6" ht="12.75">
      <c r="C55" s="85"/>
      <c r="D55" s="85"/>
      <c r="E55" s="85"/>
      <c r="F55" s="85"/>
    </row>
    <row r="56" spans="3:6" ht="12.75">
      <c r="C56" s="85"/>
      <c r="D56" s="85"/>
      <c r="E56" s="85"/>
      <c r="F56" s="85"/>
    </row>
  </sheetData>
  <sheetProtection/>
  <printOptions/>
  <pageMargins left="0.75" right="0.59" top="1" bottom="1" header="0.5" footer="0.5"/>
  <pageSetup fitToHeight="1" fitToWidth="1"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41" sqref="H41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1.28125" style="0" bestFit="1" customWidth="1"/>
  </cols>
  <sheetData>
    <row r="1" spans="1:176" ht="18">
      <c r="A1" s="40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1" t="s">
        <v>47</v>
      </c>
      <c r="C2" s="1"/>
      <c r="D2" s="1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73"/>
      <c r="B5" s="213" t="s">
        <v>92</v>
      </c>
      <c r="C5" s="214"/>
      <c r="D5" s="214"/>
      <c r="E5" s="214"/>
      <c r="F5" s="215"/>
      <c r="G5" s="74"/>
    </row>
    <row r="6" spans="2:5" s="1" customFormat="1" ht="12.75">
      <c r="B6" s="75"/>
      <c r="C6" s="213" t="s">
        <v>93</v>
      </c>
      <c r="D6" s="215"/>
      <c r="E6" s="72" t="s">
        <v>94</v>
      </c>
    </row>
    <row r="7" spans="1:176" ht="12.75">
      <c r="A7" s="1"/>
      <c r="B7" s="41"/>
      <c r="C7" s="41" t="s">
        <v>0</v>
      </c>
      <c r="D7" s="41" t="s">
        <v>48</v>
      </c>
      <c r="E7" s="4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41"/>
      <c r="C8" s="41" t="s">
        <v>49</v>
      </c>
      <c r="D8" s="41" t="s">
        <v>50</v>
      </c>
      <c r="E8" s="41" t="s">
        <v>51</v>
      </c>
      <c r="F8" s="41"/>
      <c r="G8" s="70" t="s">
        <v>88</v>
      </c>
      <c r="H8" s="70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42" t="s">
        <v>52</v>
      </c>
      <c r="C9" s="42" t="s">
        <v>53</v>
      </c>
      <c r="D9" s="42" t="s">
        <v>54</v>
      </c>
      <c r="E9" s="42" t="s">
        <v>55</v>
      </c>
      <c r="F9" s="42" t="s">
        <v>56</v>
      </c>
      <c r="G9" s="71" t="s">
        <v>89</v>
      </c>
      <c r="H9" s="71" t="s">
        <v>90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41" t="s">
        <v>4</v>
      </c>
      <c r="C10" s="41" t="s">
        <v>4</v>
      </c>
      <c r="D10" s="41" t="s">
        <v>4</v>
      </c>
      <c r="E10" s="41" t="s">
        <v>4</v>
      </c>
      <c r="F10" s="41" t="s">
        <v>4</v>
      </c>
      <c r="G10" s="67" t="s">
        <v>4</v>
      </c>
      <c r="H10" s="67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3" t="s">
        <v>172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43" t="s">
        <v>173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3" t="s">
        <v>91</v>
      </c>
      <c r="B15" s="44">
        <v>22669900</v>
      </c>
      <c r="C15" s="44">
        <v>873000</v>
      </c>
      <c r="D15" s="44">
        <v>0</v>
      </c>
      <c r="E15" s="45">
        <v>-37119472</v>
      </c>
      <c r="F15" s="44">
        <f>SUM(B15:E15)</f>
        <v>-13576572</v>
      </c>
      <c r="G15" s="46">
        <v>0</v>
      </c>
      <c r="H15" s="46">
        <f>SUM(F15:G15)</f>
        <v>-13576572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44"/>
      <c r="D16" s="44"/>
      <c r="E16" s="44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" t="s">
        <v>97</v>
      </c>
      <c r="B17" s="45"/>
      <c r="C17" s="45"/>
      <c r="D17" s="45"/>
      <c r="E17" s="45"/>
      <c r="F17" s="45"/>
      <c r="G17" s="45"/>
      <c r="H17" s="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4" t="s">
        <v>105</v>
      </c>
      <c r="B18" s="45"/>
      <c r="C18" s="45"/>
      <c r="D18" s="45"/>
      <c r="E18" s="45"/>
      <c r="F18" s="45"/>
      <c r="G18" s="45"/>
      <c r="H18" s="4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" t="s">
        <v>98</v>
      </c>
      <c r="B19" s="45">
        <v>0</v>
      </c>
      <c r="C19" s="45">
        <v>0</v>
      </c>
      <c r="D19" s="44">
        <f>D23-D15</f>
        <v>0</v>
      </c>
      <c r="E19" s="45">
        <v>0</v>
      </c>
      <c r="F19" s="44">
        <f>SUM(B19:E19)</f>
        <v>0</v>
      </c>
      <c r="G19" s="45">
        <v>0</v>
      </c>
      <c r="H19" s="46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"/>
      <c r="B20" s="45"/>
      <c r="C20" s="45"/>
      <c r="D20" s="45"/>
      <c r="E20" s="45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4" t="s">
        <v>140</v>
      </c>
      <c r="B21" s="45">
        <v>0</v>
      </c>
      <c r="C21" s="45">
        <v>0</v>
      </c>
      <c r="D21" s="45">
        <v>0</v>
      </c>
      <c r="E21" s="45">
        <f>CONPL!E31</f>
        <v>-4033159</v>
      </c>
      <c r="F21" s="44">
        <f>SUM(B21:E21)</f>
        <v>-4033159</v>
      </c>
      <c r="G21" s="45">
        <f>CONPL!E32</f>
        <v>0</v>
      </c>
      <c r="H21" s="46">
        <f>SUM(F21:G21)</f>
        <v>-4033159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7"/>
      <c r="C22" s="48"/>
      <c r="D22" s="48"/>
      <c r="E22" s="48"/>
      <c r="F22" s="48"/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58</v>
      </c>
      <c r="B23" s="48">
        <f>SUM(B15:B22)</f>
        <v>22669900</v>
      </c>
      <c r="C23" s="48">
        <v>873000</v>
      </c>
      <c r="D23" s="48">
        <v>0</v>
      </c>
      <c r="E23" s="48">
        <f>SUM(E15:E22)</f>
        <v>-41152631</v>
      </c>
      <c r="F23" s="48">
        <f>SUM(F15:F22)</f>
        <v>-17609731</v>
      </c>
      <c r="G23" s="68">
        <f>SUM(G14:G22)</f>
        <v>0</v>
      </c>
      <c r="H23" s="68">
        <f>SUM(H14:H22)</f>
        <v>-17609731</v>
      </c>
      <c r="I23" s="46">
        <f>H23-CONBS!B39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/>
      <c r="B25" s="1"/>
      <c r="C25" s="44"/>
      <c r="D25" s="44"/>
      <c r="E25" s="44"/>
      <c r="F25" s="4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3" t="s">
        <v>172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43" t="s">
        <v>174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2" t="s">
        <v>57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3" t="s">
        <v>91</v>
      </c>
      <c r="B30" s="44">
        <v>22669900</v>
      </c>
      <c r="C30" s="44">
        <v>873000</v>
      </c>
      <c r="D30" s="44">
        <v>3856</v>
      </c>
      <c r="E30" s="45">
        <v>-20738843</v>
      </c>
      <c r="F30" s="44">
        <f>SUM(B30:E30)</f>
        <v>2807913</v>
      </c>
      <c r="G30" s="90">
        <v>73953</v>
      </c>
      <c r="H30" s="46">
        <f>SUM(F30:G30)</f>
        <v>2881866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2"/>
      <c r="B31" s="1" t="s">
        <v>0</v>
      </c>
      <c r="C31" s="44"/>
      <c r="D31" s="44"/>
      <c r="E31" s="44"/>
      <c r="F31" s="44"/>
      <c r="G31" s="8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4" t="s">
        <v>95</v>
      </c>
      <c r="B32" s="1"/>
      <c r="C32" s="44"/>
      <c r="D32" s="44"/>
      <c r="E32" s="44"/>
      <c r="F32" s="44"/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4" t="s">
        <v>96</v>
      </c>
      <c r="B33" s="45">
        <v>0</v>
      </c>
      <c r="C33" s="44">
        <v>0</v>
      </c>
      <c r="D33" s="44">
        <v>0</v>
      </c>
      <c r="E33" s="76">
        <v>0</v>
      </c>
      <c r="F33" s="44">
        <f>SUM(B33:E33)</f>
        <v>0</v>
      </c>
      <c r="G33" s="90">
        <v>0</v>
      </c>
      <c r="H33" s="46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4"/>
      <c r="B34" s="1"/>
      <c r="C34" s="44"/>
      <c r="D34" s="44"/>
      <c r="E34" s="44"/>
      <c r="F34" s="44"/>
      <c r="G34" s="8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4" t="s">
        <v>97</v>
      </c>
      <c r="B35" s="1"/>
      <c r="C35" s="44"/>
      <c r="D35" s="44"/>
      <c r="E35" s="44"/>
      <c r="F35" s="44"/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4" t="s">
        <v>105</v>
      </c>
      <c r="B36" s="1"/>
      <c r="C36" s="44"/>
      <c r="D36" s="44"/>
      <c r="E36" s="44"/>
      <c r="F36" s="44"/>
      <c r="G36" s="8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4" t="s">
        <v>98</v>
      </c>
      <c r="B37" s="44">
        <v>0</v>
      </c>
      <c r="C37" s="44">
        <v>0</v>
      </c>
      <c r="D37" s="44">
        <v>-3856</v>
      </c>
      <c r="E37" s="44">
        <v>0</v>
      </c>
      <c r="F37" s="44">
        <f>SUM(B37:E37)</f>
        <v>-3856</v>
      </c>
      <c r="G37" s="91">
        <v>0</v>
      </c>
      <c r="H37" s="46">
        <f>SUM(F37:G37)</f>
        <v>-3856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4"/>
      <c r="B38" s="1"/>
      <c r="C38" s="44"/>
      <c r="D38" s="44"/>
      <c r="E38" s="44"/>
      <c r="F38" s="44"/>
      <c r="G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4" t="s">
        <v>146</v>
      </c>
      <c r="B39" s="44">
        <v>0</v>
      </c>
      <c r="C39" s="44">
        <v>0</v>
      </c>
      <c r="D39" s="44">
        <v>0</v>
      </c>
      <c r="E39" s="44">
        <f>CONPL!F31</f>
        <v>-2847414</v>
      </c>
      <c r="F39" s="44">
        <f>SUM(B39:E39)</f>
        <v>-2847414</v>
      </c>
      <c r="G39" s="92">
        <f>CONPL!F32</f>
        <v>-2629</v>
      </c>
      <c r="H39" s="46">
        <f>SUM(F39:G39)</f>
        <v>-2850043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/>
      <c r="B40" s="47"/>
      <c r="C40" s="48"/>
      <c r="D40" s="48"/>
      <c r="E40" s="48"/>
      <c r="F40" s="48"/>
      <c r="G40" s="93"/>
      <c r="H40" s="6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2" t="s">
        <v>58</v>
      </c>
      <c r="B41" s="48">
        <f aca="true" t="shared" si="0" ref="B41:G41">SUM(B30:B39)</f>
        <v>22669900</v>
      </c>
      <c r="C41" s="48">
        <f t="shared" si="0"/>
        <v>873000</v>
      </c>
      <c r="D41" s="48">
        <f t="shared" si="0"/>
        <v>0</v>
      </c>
      <c r="E41" s="48">
        <f t="shared" si="0"/>
        <v>-23586257</v>
      </c>
      <c r="F41" s="48">
        <f>SUM(F30:F39)</f>
        <v>-43357</v>
      </c>
      <c r="G41" s="94">
        <f t="shared" si="0"/>
        <v>71324</v>
      </c>
      <c r="H41" s="68">
        <f>SUM(H30:H39)</f>
        <v>27967</v>
      </c>
      <c r="I41" s="46">
        <f>H41-CONBS!C39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7:8" s="1" customFormat="1" ht="12.75">
      <c r="G42" s="55"/>
      <c r="H42" s="55"/>
    </row>
    <row r="43" s="1" customFormat="1" ht="12.75">
      <c r="H43" s="46"/>
    </row>
    <row r="44" spans="1:176" ht="12.75">
      <c r="A44" s="2"/>
      <c r="B44" s="1"/>
      <c r="C44" s="1"/>
      <c r="D44" s="1"/>
      <c r="E44" s="1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3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4" t="s">
        <v>159</v>
      </c>
    </row>
    <row r="47" ht="12.75">
      <c r="A47" s="4" t="s">
        <v>60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70" zoomScaleNormal="70" workbookViewId="0" topLeftCell="A25">
      <selection activeCell="B33" sqref="B33"/>
    </sheetView>
  </sheetViews>
  <sheetFormatPr defaultColWidth="9.140625" defaultRowHeight="12.75"/>
  <cols>
    <col min="1" max="1" width="72.140625" style="10" customWidth="1"/>
    <col min="2" max="2" width="22.28125" style="10" customWidth="1"/>
    <col min="3" max="3" width="22.421875" style="10" customWidth="1"/>
    <col min="4" max="4" width="14.00390625" style="10" customWidth="1"/>
    <col min="5" max="16384" width="9.140625" style="10" customWidth="1"/>
  </cols>
  <sheetData>
    <row r="1" spans="1:3" ht="18">
      <c r="A1" s="8" t="s">
        <v>27</v>
      </c>
      <c r="B1" s="7"/>
      <c r="C1" s="50"/>
    </row>
    <row r="2" spans="1:3" ht="15.75">
      <c r="A2" s="8" t="s">
        <v>77</v>
      </c>
      <c r="B2" s="7"/>
      <c r="C2" s="7"/>
    </row>
    <row r="3" spans="1:3" ht="15.75">
      <c r="A3" s="11" t="s">
        <v>166</v>
      </c>
      <c r="B3" s="12">
        <v>2007</v>
      </c>
      <c r="C3" s="12">
        <v>2006</v>
      </c>
    </row>
    <row r="4" spans="1:3" ht="15.75">
      <c r="A4" s="13"/>
      <c r="B4" s="14" t="s">
        <v>175</v>
      </c>
      <c r="C4" s="14" t="s">
        <v>175</v>
      </c>
    </row>
    <row r="5" spans="1:3" ht="15.75">
      <c r="A5" s="13"/>
      <c r="B5" s="95" t="s">
        <v>171</v>
      </c>
      <c r="C5" s="95" t="s">
        <v>171</v>
      </c>
    </row>
    <row r="6" spans="1:3" ht="15.75">
      <c r="A6" s="9"/>
      <c r="B6" s="14" t="s">
        <v>28</v>
      </c>
      <c r="C6" s="14" t="s">
        <v>28</v>
      </c>
    </row>
    <row r="7" spans="1:3" ht="15.75">
      <c r="A7" s="160" t="s">
        <v>0</v>
      </c>
      <c r="B7" s="158"/>
      <c r="C7" s="192"/>
    </row>
    <row r="8" spans="1:3" ht="15">
      <c r="A8" s="158" t="s">
        <v>141</v>
      </c>
      <c r="B8" s="15">
        <f>CONPL!E34/1000</f>
        <v>-4033.159</v>
      </c>
      <c r="C8" s="17">
        <v>-2850</v>
      </c>
    </row>
    <row r="9" spans="1:3" ht="15">
      <c r="A9" s="158" t="s">
        <v>29</v>
      </c>
      <c r="B9" s="15"/>
      <c r="C9" s="17"/>
    </row>
    <row r="10" spans="1:3" ht="15">
      <c r="A10" s="158" t="s">
        <v>30</v>
      </c>
      <c r="B10" s="15">
        <v>921</v>
      </c>
      <c r="C10" s="17">
        <v>5863</v>
      </c>
    </row>
    <row r="11" spans="1:3" ht="15">
      <c r="A11" s="158" t="s">
        <v>31</v>
      </c>
      <c r="B11" s="15">
        <v>2166</v>
      </c>
      <c r="C11" s="17">
        <v>2841</v>
      </c>
    </row>
    <row r="12" spans="1:3" ht="15">
      <c r="A12" s="165"/>
      <c r="B12" s="16"/>
      <c r="C12" s="193"/>
    </row>
    <row r="13" spans="1:3" ht="15">
      <c r="A13" s="158" t="s">
        <v>153</v>
      </c>
      <c r="B13" s="17">
        <f>SUM(B8:B12)</f>
        <v>-946.1590000000001</v>
      </c>
      <c r="C13" s="17">
        <f>SUM(C8:C12)</f>
        <v>5854</v>
      </c>
    </row>
    <row r="14" spans="1:3" ht="15">
      <c r="A14" s="158" t="s">
        <v>0</v>
      </c>
      <c r="B14" s="15"/>
      <c r="C14" s="17"/>
    </row>
    <row r="15" spans="1:3" ht="15">
      <c r="A15" s="158" t="s">
        <v>32</v>
      </c>
      <c r="B15" s="15"/>
      <c r="C15" s="17"/>
    </row>
    <row r="16" spans="1:3" ht="15">
      <c r="A16" s="165" t="s">
        <v>162</v>
      </c>
      <c r="B16" s="18">
        <v>-1075</v>
      </c>
      <c r="C16" s="17">
        <v>-304</v>
      </c>
    </row>
    <row r="17" spans="1:3" ht="15">
      <c r="A17" s="158" t="s">
        <v>33</v>
      </c>
      <c r="B17" s="16">
        <v>1179</v>
      </c>
      <c r="C17" s="193">
        <v>-5338</v>
      </c>
    </row>
    <row r="18" spans="1:3" ht="15">
      <c r="A18" s="158" t="s">
        <v>137</v>
      </c>
      <c r="B18" s="17">
        <f>SUM(B13:B17)</f>
        <v>-842.1590000000001</v>
      </c>
      <c r="C18" s="17">
        <f>SUM(C13:C17)</f>
        <v>212</v>
      </c>
    </row>
    <row r="19" spans="1:3" ht="15">
      <c r="A19" s="158" t="s">
        <v>0</v>
      </c>
      <c r="B19" s="15"/>
      <c r="C19" s="17"/>
    </row>
    <row r="20" spans="1:3" ht="15">
      <c r="A20" s="158" t="s">
        <v>34</v>
      </c>
      <c r="B20" s="15">
        <v>-135</v>
      </c>
      <c r="C20" s="17">
        <v>-416</v>
      </c>
    </row>
    <row r="21" spans="1:3" ht="15">
      <c r="A21" s="158" t="s">
        <v>131</v>
      </c>
      <c r="B21" s="15">
        <v>0</v>
      </c>
      <c r="C21" s="15">
        <v>7</v>
      </c>
    </row>
    <row r="22" spans="1:3" ht="15">
      <c r="A22" s="158" t="s">
        <v>147</v>
      </c>
      <c r="B22" s="18">
        <v>0</v>
      </c>
      <c r="C22" s="17">
        <v>3</v>
      </c>
    </row>
    <row r="23" spans="1:3" ht="15">
      <c r="A23" s="158" t="s">
        <v>138</v>
      </c>
      <c r="B23" s="19">
        <f>SUM(B18:B22)</f>
        <v>-977.1590000000001</v>
      </c>
      <c r="C23" s="19">
        <f>SUM(C18:C22)</f>
        <v>-194</v>
      </c>
    </row>
    <row r="24" spans="1:3" ht="15">
      <c r="A24" s="158"/>
      <c r="B24" s="20"/>
      <c r="C24" s="17"/>
    </row>
    <row r="25" spans="1:3" ht="15">
      <c r="A25" s="158" t="s">
        <v>35</v>
      </c>
      <c r="B25" s="15"/>
      <c r="C25" s="17"/>
    </row>
    <row r="26" spans="1:3" ht="15">
      <c r="A26" s="158" t="s">
        <v>36</v>
      </c>
      <c r="B26" s="21">
        <v>147</v>
      </c>
      <c r="C26" s="17">
        <v>-34</v>
      </c>
    </row>
    <row r="27" spans="1:3" ht="15">
      <c r="A27" s="158" t="s">
        <v>148</v>
      </c>
      <c r="B27" s="19">
        <f>SUM(B26:B26)</f>
        <v>147</v>
      </c>
      <c r="C27" s="19">
        <f>SUM(C26:C26)</f>
        <v>-34</v>
      </c>
    </row>
    <row r="28" spans="1:3" ht="15">
      <c r="A28" s="158"/>
      <c r="B28" s="22"/>
      <c r="C28" s="17"/>
    </row>
    <row r="29" spans="1:3" ht="15">
      <c r="A29" s="158" t="s">
        <v>37</v>
      </c>
      <c r="B29" s="20"/>
      <c r="C29" s="17"/>
    </row>
    <row r="30" spans="1:3" ht="15" hidden="1">
      <c r="A30" s="165" t="s">
        <v>99</v>
      </c>
      <c r="B30" s="15">
        <v>0</v>
      </c>
      <c r="C30" s="17">
        <v>0</v>
      </c>
    </row>
    <row r="31" spans="1:3" ht="15">
      <c r="A31" s="165" t="s">
        <v>132</v>
      </c>
      <c r="B31" s="15">
        <v>0</v>
      </c>
      <c r="C31" s="17">
        <v>539</v>
      </c>
    </row>
    <row r="32" spans="1:3" ht="15">
      <c r="A32" s="158" t="s">
        <v>38</v>
      </c>
      <c r="B32" s="23">
        <v>-32</v>
      </c>
      <c r="C32" s="17">
        <v>-624</v>
      </c>
    </row>
    <row r="33" spans="1:3" ht="15">
      <c r="A33" s="158" t="s">
        <v>133</v>
      </c>
      <c r="B33" s="24">
        <f>SUM(B30:B32)</f>
        <v>-32</v>
      </c>
      <c r="C33" s="24">
        <f>SUM(C30:C32)</f>
        <v>-85</v>
      </c>
    </row>
    <row r="34" spans="1:3" ht="15">
      <c r="A34" s="158" t="s">
        <v>0</v>
      </c>
      <c r="B34" s="25"/>
      <c r="C34" s="25"/>
    </row>
    <row r="35" spans="1:3" ht="15">
      <c r="A35" s="194" t="s">
        <v>110</v>
      </c>
      <c r="B35" s="23">
        <f>B33+B27+B23</f>
        <v>-862.1590000000001</v>
      </c>
      <c r="C35" s="23">
        <f>C33+C27+C23</f>
        <v>-313</v>
      </c>
    </row>
    <row r="36" spans="1:3" ht="15">
      <c r="A36" s="165"/>
      <c r="B36" s="23"/>
      <c r="C36" s="17"/>
    </row>
    <row r="37" spans="1:3" ht="15">
      <c r="A37" s="158" t="s">
        <v>39</v>
      </c>
      <c r="B37" s="23">
        <v>-12154</v>
      </c>
      <c r="C37" s="17">
        <v>-11461</v>
      </c>
    </row>
    <row r="38" spans="1:3" ht="15" hidden="1">
      <c r="A38" s="158" t="s">
        <v>158</v>
      </c>
      <c r="B38" s="23">
        <v>0</v>
      </c>
      <c r="C38" s="17">
        <v>0</v>
      </c>
    </row>
    <row r="39" spans="1:3" ht="15">
      <c r="A39" s="158"/>
      <c r="B39" s="21"/>
      <c r="C39" s="17"/>
    </row>
    <row r="40" spans="1:3" ht="15.75" thickBot="1">
      <c r="A40" s="158" t="s">
        <v>40</v>
      </c>
      <c r="B40" s="26">
        <f>SUM(B35:B39)</f>
        <v>-13016.159</v>
      </c>
      <c r="C40" s="26">
        <f>SUM(C35:C39)</f>
        <v>-11774</v>
      </c>
    </row>
    <row r="41" spans="1:3" ht="16.5" thickTop="1">
      <c r="A41" s="160"/>
      <c r="B41" s="195"/>
      <c r="C41" s="196"/>
    </row>
    <row r="42" spans="1:3" ht="15.75">
      <c r="A42" s="160"/>
      <c r="B42" s="29"/>
      <c r="C42" s="196"/>
    </row>
    <row r="43" spans="1:4" ht="15">
      <c r="A43" s="7" t="s">
        <v>41</v>
      </c>
      <c r="B43" s="29"/>
      <c r="C43" s="28"/>
      <c r="D43" s="101"/>
    </row>
    <row r="44" spans="1:3" ht="15.75">
      <c r="A44" s="8"/>
      <c r="B44" s="29"/>
      <c r="C44" s="28"/>
    </row>
    <row r="45" spans="1:3" ht="15">
      <c r="A45" s="7" t="s">
        <v>14</v>
      </c>
      <c r="B45" s="209">
        <v>119</v>
      </c>
      <c r="C45" s="28">
        <v>110</v>
      </c>
    </row>
    <row r="46" spans="1:3" ht="15">
      <c r="A46" s="7" t="s">
        <v>111</v>
      </c>
      <c r="B46" s="30">
        <v>-13135</v>
      </c>
      <c r="C46" s="28">
        <v>-11884</v>
      </c>
    </row>
    <row r="47" spans="1:3" ht="16.5" thickBot="1">
      <c r="A47" s="8"/>
      <c r="B47" s="31">
        <f>SUM(B45:B46)</f>
        <v>-13016</v>
      </c>
      <c r="C47" s="31">
        <f>SUM(C45:C46)</f>
        <v>-11774</v>
      </c>
    </row>
    <row r="48" spans="1:3" ht="16.5" thickTop="1">
      <c r="A48" s="8"/>
      <c r="B48" s="49">
        <f>B47-B40</f>
        <v>0.15899999999965075</v>
      </c>
      <c r="C48" s="27"/>
    </row>
    <row r="49" spans="1:3" s="32" customFormat="1" ht="15.75">
      <c r="A49" s="5"/>
      <c r="B49" s="8"/>
      <c r="C49" s="8"/>
    </row>
    <row r="50" spans="1:3" s="32" customFormat="1" ht="15.75">
      <c r="A50" s="5" t="s">
        <v>42</v>
      </c>
      <c r="B50" s="8"/>
      <c r="C50" s="8"/>
    </row>
    <row r="51" spans="1:3" ht="14.25" customHeight="1">
      <c r="A51" s="8" t="s">
        <v>161</v>
      </c>
      <c r="B51" s="7"/>
      <c r="C51" s="7"/>
    </row>
    <row r="52" spans="1:3" ht="14.25" customHeight="1">
      <c r="A52" s="8" t="s">
        <v>26</v>
      </c>
      <c r="B52" s="7"/>
      <c r="C52" s="7"/>
    </row>
    <row r="53" spans="1:3" ht="15">
      <c r="A53" s="7"/>
      <c r="B53" s="7"/>
      <c r="C53" s="7"/>
    </row>
    <row r="54" spans="2:3" ht="15">
      <c r="B54" s="101">
        <f>B47-B40</f>
        <v>0.15899999999965075</v>
      </c>
      <c r="C54" s="101">
        <f>C47-C40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46.8515625" style="0" customWidth="1"/>
    <col min="3" max="6" width="24.8515625" style="0" customWidth="1"/>
    <col min="7" max="16384" width="8.8515625" style="0" customWidth="1"/>
  </cols>
  <sheetData>
    <row r="1" spans="1:256" ht="15.75">
      <c r="A1" s="10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5.75">
      <c r="A2" s="10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5.75">
      <c r="A3" s="11" t="s">
        <v>167</v>
      </c>
      <c r="C3" s="1"/>
      <c r="D3" s="35"/>
      <c r="E3" s="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>
      <c r="A4" s="107"/>
      <c r="B4" s="108"/>
      <c r="C4" s="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112" customFormat="1" ht="12.75">
      <c r="A5" s="109"/>
      <c r="B5" s="110"/>
      <c r="C5" s="219" t="s">
        <v>136</v>
      </c>
      <c r="D5" s="221"/>
      <c r="E5" s="219" t="s">
        <v>135</v>
      </c>
      <c r="F5" s="220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2.75">
      <c r="A6" s="113"/>
      <c r="B6" s="114"/>
      <c r="C6" s="115" t="s">
        <v>117</v>
      </c>
      <c r="D6" s="115" t="s">
        <v>118</v>
      </c>
      <c r="E6" s="115" t="s">
        <v>117</v>
      </c>
      <c r="F6" s="115" t="s">
        <v>119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2.75">
      <c r="A7" s="113"/>
      <c r="B7" s="114"/>
      <c r="C7" s="115" t="s">
        <v>116</v>
      </c>
      <c r="D7" s="115" t="s">
        <v>120</v>
      </c>
      <c r="E7" s="115" t="s">
        <v>121</v>
      </c>
      <c r="F7" s="115" t="s">
        <v>122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2.75">
      <c r="A8" s="116"/>
      <c r="B8" s="117"/>
      <c r="C8" s="117"/>
      <c r="D8" s="117"/>
      <c r="E8" s="117"/>
      <c r="F8" s="1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13"/>
      <c r="B9" s="118" t="s">
        <v>0</v>
      </c>
      <c r="C9" s="119" t="s">
        <v>176</v>
      </c>
      <c r="D9" s="119" t="s">
        <v>177</v>
      </c>
      <c r="E9" s="119" t="s">
        <v>176</v>
      </c>
      <c r="F9" s="119" t="s">
        <v>177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2.75">
      <c r="A10" s="113"/>
      <c r="B10" s="114" t="s">
        <v>0</v>
      </c>
      <c r="C10" s="121" t="s">
        <v>123</v>
      </c>
      <c r="D10" s="121" t="s">
        <v>123</v>
      </c>
      <c r="E10" s="121" t="s">
        <v>123</v>
      </c>
      <c r="F10" s="121" t="s">
        <v>123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2.75">
      <c r="A11" s="113"/>
      <c r="B11" s="114" t="s">
        <v>0</v>
      </c>
      <c r="C11" s="117"/>
      <c r="D11" s="117"/>
      <c r="E11" s="117"/>
      <c r="F11" s="11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2.75">
      <c r="A12" s="113">
        <v>1</v>
      </c>
      <c r="B12" s="114" t="s">
        <v>45</v>
      </c>
      <c r="C12" s="122">
        <f>ROUND(CONPL!C11/1000,0)</f>
        <v>2223</v>
      </c>
      <c r="D12" s="122">
        <f>ROUND(CONPL!D11/1000,0)</f>
        <v>539</v>
      </c>
      <c r="E12" s="122">
        <f>ROUND(CONPL!E11/1000,0)</f>
        <v>6005</v>
      </c>
      <c r="F12" s="122">
        <f>ROUND(CONPL!F11/1000,0)</f>
        <v>9968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2.75">
      <c r="A13" s="113"/>
      <c r="B13" s="114" t="s">
        <v>0</v>
      </c>
      <c r="C13" s="122"/>
      <c r="D13" s="122"/>
      <c r="E13" s="122"/>
      <c r="F13" s="122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2.75">
      <c r="A14" s="113">
        <v>2</v>
      </c>
      <c r="B14" s="124" t="s">
        <v>139</v>
      </c>
      <c r="C14" s="122">
        <f>ROUND(CONPL!C23/1000,0)</f>
        <v>-1122</v>
      </c>
      <c r="D14" s="122">
        <f>ROUND(CONPL!D23/1000,0)</f>
        <v>-3119</v>
      </c>
      <c r="E14" s="122">
        <f>ROUND(CONPL!E23/1000,0)</f>
        <v>-4034</v>
      </c>
      <c r="F14" s="122">
        <f>ROUND(CONPL!F23/1000,0)</f>
        <v>-2850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2.75">
      <c r="A15" s="113"/>
      <c r="B15" s="114" t="s">
        <v>0</v>
      </c>
      <c r="C15" s="122"/>
      <c r="D15" s="122"/>
      <c r="E15" s="122"/>
      <c r="F15" s="12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2.75">
      <c r="A16" s="113">
        <v>3</v>
      </c>
      <c r="B16" s="124" t="s">
        <v>144</v>
      </c>
      <c r="C16" s="122">
        <f>ROUND(CONPL!C27/1000,0)</f>
        <v>-1122</v>
      </c>
      <c r="D16" s="122">
        <f>ROUND(CONPL!D27/1000,0)</f>
        <v>-3119</v>
      </c>
      <c r="E16" s="122">
        <f>ROUND(CONPL!E27/1000,0)</f>
        <v>-4033</v>
      </c>
      <c r="F16" s="122">
        <f>ROUND(CONPL!F27/1000,0)</f>
        <v>-2850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12.75">
      <c r="A17" s="113"/>
      <c r="B17" s="114"/>
      <c r="C17" s="122"/>
      <c r="D17" s="122"/>
      <c r="E17" s="122"/>
      <c r="F17" s="12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2.75">
      <c r="A18" s="113">
        <v>4</v>
      </c>
      <c r="B18" s="124" t="s">
        <v>149</v>
      </c>
      <c r="C18" s="122">
        <f>ROUND(CONPL!C31/1000,0)</f>
        <v>-1122</v>
      </c>
      <c r="D18" s="122">
        <f>ROUND(CONPL!D31/1000,0)</f>
        <v>-3116</v>
      </c>
      <c r="E18" s="122">
        <f>ROUND(CONPL!E31/1000,0)</f>
        <v>-4033</v>
      </c>
      <c r="F18" s="122">
        <f>ROUND(CONPL!F31/1000,0)</f>
        <v>-2847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ht="12.75">
      <c r="A19" s="113"/>
      <c r="B19" s="124" t="s">
        <v>130</v>
      </c>
      <c r="C19" s="122"/>
      <c r="D19" s="122"/>
      <c r="E19" s="122"/>
      <c r="F19" s="12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2.75">
      <c r="A20" s="113"/>
      <c r="B20" s="114" t="s">
        <v>0</v>
      </c>
      <c r="C20" s="122"/>
      <c r="D20" s="122"/>
      <c r="E20" s="122"/>
      <c r="F20" s="122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2.75">
      <c r="A21" s="113">
        <v>5</v>
      </c>
      <c r="B21" s="124" t="s">
        <v>150</v>
      </c>
      <c r="C21" s="123">
        <f>C18/22669.9*100</f>
        <v>-4.949293997767965</v>
      </c>
      <c r="D21" s="123">
        <f>D18/22669.9*100</f>
        <v>-13.745098125708537</v>
      </c>
      <c r="E21" s="123">
        <f>E18/22669.9*100</f>
        <v>-17.790109352048308</v>
      </c>
      <c r="F21" s="123">
        <f>F18/22669.9*100</f>
        <v>-12.55850268417593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2.75">
      <c r="A22" s="113"/>
      <c r="B22" s="114" t="s">
        <v>0</v>
      </c>
      <c r="C22" s="122"/>
      <c r="D22" s="122"/>
      <c r="E22" s="122"/>
      <c r="F22" s="12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12.75">
      <c r="A23" s="113">
        <v>6</v>
      </c>
      <c r="B23" s="124" t="s">
        <v>134</v>
      </c>
      <c r="C23" s="122">
        <v>0</v>
      </c>
      <c r="D23" s="122">
        <v>0</v>
      </c>
      <c r="E23" s="122">
        <f>+C23</f>
        <v>0</v>
      </c>
      <c r="F23" s="122">
        <f>+D23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2.75">
      <c r="A24" s="113"/>
      <c r="B24" s="114" t="s">
        <v>0</v>
      </c>
      <c r="C24" s="122"/>
      <c r="D24" s="122"/>
      <c r="E24" s="122"/>
      <c r="F24" s="12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2.75">
      <c r="A25" s="113"/>
      <c r="B25" s="114"/>
      <c r="C25" s="125"/>
      <c r="D25" s="125"/>
      <c r="E25" s="125"/>
      <c r="F25" s="1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2.75">
      <c r="A26" s="107"/>
      <c r="B26" s="38" t="s">
        <v>0</v>
      </c>
      <c r="C26" s="126"/>
      <c r="D26" s="126"/>
      <c r="E26" s="126"/>
      <c r="F26" s="12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2.75">
      <c r="A27" s="107"/>
      <c r="B27" s="38" t="s">
        <v>0</v>
      </c>
      <c r="C27" s="126"/>
      <c r="D27" s="126"/>
      <c r="E27" s="126"/>
      <c r="F27" s="12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2.75">
      <c r="A28" s="127" t="s">
        <v>0</v>
      </c>
      <c r="B28" s="128"/>
      <c r="C28" s="129"/>
      <c r="D28" s="129"/>
      <c r="E28" s="129"/>
      <c r="F28" s="12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2.75">
      <c r="A29" s="140"/>
      <c r="B29" s="141" t="s">
        <v>0</v>
      </c>
      <c r="C29" s="142" t="s">
        <v>124</v>
      </c>
      <c r="D29" s="143"/>
      <c r="E29" s="142" t="s">
        <v>125</v>
      </c>
      <c r="F29" s="143"/>
      <c r="G29" s="130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86" customFormat="1" ht="12.75">
      <c r="A30" s="144">
        <v>7</v>
      </c>
      <c r="B30" s="145" t="s">
        <v>157</v>
      </c>
      <c r="C30" s="148"/>
      <c r="D30" s="136"/>
      <c r="E30" s="135"/>
      <c r="F30" s="136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spans="1:256" s="86" customFormat="1" ht="12.75">
      <c r="A31" s="146"/>
      <c r="B31" s="147" t="s">
        <v>156</v>
      </c>
      <c r="C31" s="216">
        <f>CONBS!B51</f>
        <v>-77.67890903797546</v>
      </c>
      <c r="D31" s="217"/>
      <c r="E31" s="218">
        <f>CONBS!C51</f>
        <v>-0.1912536005893277</v>
      </c>
      <c r="F31" s="217"/>
      <c r="G31" s="137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spans="1:256" ht="12.75">
      <c r="A32" s="149"/>
      <c r="B32" s="150" t="s">
        <v>0</v>
      </c>
      <c r="C32" s="133"/>
      <c r="D32" s="133"/>
      <c r="E32" s="133"/>
      <c r="F32" s="134"/>
      <c r="G32" s="130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2.75">
      <c r="A33" s="151"/>
      <c r="B33" s="57" t="s">
        <v>0</v>
      </c>
      <c r="C33" s="139"/>
      <c r="D33" s="139"/>
      <c r="E33" s="139"/>
      <c r="F33" s="131"/>
      <c r="G33" s="130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2.75">
      <c r="A34" s="151"/>
      <c r="B34" s="57" t="s">
        <v>126</v>
      </c>
      <c r="C34" s="139"/>
      <c r="D34" s="139"/>
      <c r="E34" s="139"/>
      <c r="F34" s="131"/>
      <c r="G34" s="130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2.75">
      <c r="A35" s="151"/>
      <c r="B35" s="57" t="s">
        <v>0</v>
      </c>
      <c r="C35" s="139"/>
      <c r="D35" s="139"/>
      <c r="E35" s="139"/>
      <c r="F35" s="131"/>
      <c r="G35" s="130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6" ht="12.75">
      <c r="A36" s="152"/>
      <c r="B36" s="60"/>
      <c r="C36" s="60"/>
      <c r="D36" s="60"/>
      <c r="E36" s="60"/>
      <c r="F36" s="153"/>
    </row>
    <row r="37" spans="1:6" ht="12.75">
      <c r="A37" s="152"/>
      <c r="B37" s="60"/>
      <c r="C37" s="60"/>
      <c r="D37" s="60"/>
      <c r="E37" s="60"/>
      <c r="F37" s="153"/>
    </row>
    <row r="38" spans="1:6" ht="12.75">
      <c r="A38" s="154"/>
      <c r="B38" s="155"/>
      <c r="C38" s="155"/>
      <c r="D38" s="155"/>
      <c r="E38" s="155"/>
      <c r="F38" s="156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workbookViewId="0" topLeftCell="A1">
      <selection activeCell="D9" sqref="D9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6" width="25.8515625" style="0" customWidth="1"/>
    <col min="7" max="16384" width="8.8515625" style="0" customWidth="1"/>
  </cols>
  <sheetData>
    <row r="1" spans="1:256" ht="15.75">
      <c r="A1" s="106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5.75">
      <c r="A2" s="10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="1" customFormat="1" ht="12.75"/>
    <row r="4" spans="1:256" ht="15.75">
      <c r="A4" s="107"/>
      <c r="B4" s="108"/>
      <c r="C4" s="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2.75">
      <c r="A5" s="113"/>
      <c r="B5" s="114"/>
      <c r="C5" s="219" t="s">
        <v>136</v>
      </c>
      <c r="D5" s="220"/>
      <c r="E5" s="219" t="s">
        <v>135</v>
      </c>
      <c r="F5" s="22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2.75">
      <c r="A6" s="113"/>
      <c r="B6" s="114"/>
      <c r="C6" s="110" t="s">
        <v>117</v>
      </c>
      <c r="D6" s="110" t="s">
        <v>118</v>
      </c>
      <c r="E6" s="110" t="s">
        <v>117</v>
      </c>
      <c r="F6" s="110" t="s">
        <v>119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2.75">
      <c r="A7" s="113"/>
      <c r="B7" s="114"/>
      <c r="C7" s="110" t="s">
        <v>116</v>
      </c>
      <c r="D7" s="110" t="s">
        <v>120</v>
      </c>
      <c r="E7" s="110" t="s">
        <v>121</v>
      </c>
      <c r="F7" s="110" t="s">
        <v>122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2.75">
      <c r="A8" s="116"/>
      <c r="B8" s="117"/>
      <c r="C8" s="117"/>
      <c r="D8" s="117"/>
      <c r="E8" s="117"/>
      <c r="F8" s="1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13"/>
      <c r="B9" s="118" t="s">
        <v>0</v>
      </c>
      <c r="C9" s="119" t="s">
        <v>176</v>
      </c>
      <c r="D9" s="119" t="s">
        <v>177</v>
      </c>
      <c r="E9" s="119" t="str">
        <f>C9</f>
        <v>30/09/2007</v>
      </c>
      <c r="F9" s="119" t="str">
        <f>D9</f>
        <v>30/09/2006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2.75">
      <c r="A10" s="113"/>
      <c r="B10" s="114" t="s">
        <v>0</v>
      </c>
      <c r="C10" s="121" t="s">
        <v>123</v>
      </c>
      <c r="D10" s="121" t="s">
        <v>123</v>
      </c>
      <c r="E10" s="121" t="s">
        <v>123</v>
      </c>
      <c r="F10" s="121" t="s">
        <v>123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2.75">
      <c r="A11" s="113"/>
      <c r="B11" s="114" t="s">
        <v>0</v>
      </c>
      <c r="C11" s="117"/>
      <c r="D11" s="117"/>
      <c r="E11" s="117"/>
      <c r="F11" s="11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2.75">
      <c r="A12" s="113">
        <v>1</v>
      </c>
      <c r="B12" s="114" t="s">
        <v>128</v>
      </c>
      <c r="C12" s="206" t="s">
        <v>142</v>
      </c>
      <c r="D12" s="211">
        <v>0</v>
      </c>
      <c r="E12" s="207">
        <v>0</v>
      </c>
      <c r="F12" s="207"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2.75">
      <c r="A13" s="113"/>
      <c r="B13" s="114" t="s">
        <v>0</v>
      </c>
      <c r="C13" s="208"/>
      <c r="D13" s="208"/>
      <c r="E13" s="208"/>
      <c r="F13" s="208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2.75">
      <c r="A14" s="113">
        <v>2</v>
      </c>
      <c r="B14" s="114" t="s">
        <v>129</v>
      </c>
      <c r="C14" s="125">
        <f>ROUND(CONPL!C20/1000,0)</f>
        <v>-780</v>
      </c>
      <c r="D14" s="125">
        <f>ROUND(CONPL!D20/1000,0)</f>
        <v>-425</v>
      </c>
      <c r="E14" s="125">
        <f>ROUND(CONPL!E20/1000,0)</f>
        <v>-2332</v>
      </c>
      <c r="F14" s="125">
        <f>ROUND(CONPL!F20/1000,0)</f>
        <v>-1207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2.75">
      <c r="A15" s="113"/>
      <c r="B15" s="114" t="s">
        <v>0</v>
      </c>
      <c r="C15" s="132"/>
      <c r="D15" s="132"/>
      <c r="E15" s="132"/>
      <c r="F15" s="13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</sheetData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61</v>
      </c>
      <c r="B1" t="s">
        <v>62</v>
      </c>
    </row>
    <row r="2" spans="1:2" ht="12.75">
      <c r="A2" t="s">
        <v>63</v>
      </c>
      <c r="B2" t="s">
        <v>64</v>
      </c>
    </row>
    <row r="3" spans="1:2" ht="12.75">
      <c r="A3" t="s">
        <v>65</v>
      </c>
      <c r="B3" t="s">
        <v>66</v>
      </c>
    </row>
    <row r="4" spans="1:2" ht="12.75">
      <c r="A4" t="s">
        <v>67</v>
      </c>
      <c r="B4" t="s">
        <v>68</v>
      </c>
    </row>
    <row r="5" spans="1:2" ht="12.75">
      <c r="A5" t="s">
        <v>69</v>
      </c>
      <c r="B5" t="s">
        <v>70</v>
      </c>
    </row>
    <row r="6" spans="1:2" ht="12.75">
      <c r="A6" t="s">
        <v>71</v>
      </c>
      <c r="B6" t="s">
        <v>72</v>
      </c>
    </row>
    <row r="7" spans="1:2" ht="12.75">
      <c r="A7" t="s">
        <v>73</v>
      </c>
      <c r="B7" t="s">
        <v>74</v>
      </c>
    </row>
    <row r="8" spans="1:2" ht="12.75">
      <c r="A8" t="s">
        <v>75</v>
      </c>
      <c r="B8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2007-11-23T07:44:10Z</cp:lastPrinted>
  <dcterms:created xsi:type="dcterms:W3CDTF">2005-08-19T02:13:51Z</dcterms:created>
  <dcterms:modified xsi:type="dcterms:W3CDTF">2007-11-27T05:17:16Z</dcterms:modified>
  <cp:category/>
  <cp:version/>
  <cp:contentType/>
  <cp:contentStatus/>
</cp:coreProperties>
</file>